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bruno/Library/CloudStorage/GoogleDrive-delor.bruno@gmail.com/Mon Drive/FAI/WORLD GAMES/World Games 2025 (Chengdu-CHN)/SELECTION ATHLETES/Reference Ranking Lists/"/>
    </mc:Choice>
  </mc:AlternateContent>
  <xr:revisionPtr revIDLastSave="0" documentId="13_ncr:1_{535B85E0-3AB0-2A49-8661-6B5C232720B0}" xr6:coauthVersionLast="47" xr6:coauthVersionMax="47" xr10:uidLastSave="{00000000-0000-0000-0000-000000000000}"/>
  <bookViews>
    <workbookView xWindow="0" yWindow="760" windowWidth="29040" windowHeight="15840" xr2:uid="{85A63FE4-9059-42A3-9A1F-3D9CF713A935}"/>
  </bookViews>
  <sheets>
    <sheet name="Women Reference List" sheetId="1" r:id="rId1"/>
  </sheets>
  <definedNames>
    <definedName name="_xlnm._FilterDatabase" localSheetId="0" hidden="1">#N/A</definedName>
    <definedName name="_xlnm.Print_Titles" localSheetId="0">#N/A</definedName>
    <definedName name="WORLD_CUP">#N/A</definedName>
    <definedName name="_xlnm.Print_Area" localSheetId="0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7" i="1"/>
  <c r="A7" i="1"/>
  <c r="L7" i="1"/>
  <c r="Q7" i="1"/>
  <c r="X7" i="1"/>
  <c r="J7" i="1" s="1"/>
  <c r="AJ7" i="1"/>
  <c r="AV7" i="1"/>
  <c r="A8" i="1"/>
  <c r="L8" i="1"/>
  <c r="AG8" i="1"/>
  <c r="AM8" i="1"/>
  <c r="AP8" i="1"/>
  <c r="AY8" i="1"/>
  <c r="A9" i="1"/>
  <c r="L9" i="1"/>
  <c r="Q9" i="1"/>
  <c r="AA9" i="1"/>
  <c r="BB9" i="1"/>
  <c r="M9" i="1" s="1"/>
  <c r="A10" i="1"/>
  <c r="L10" i="1"/>
  <c r="AD10" i="1"/>
  <c r="J10" i="1" s="1"/>
  <c r="BB10" i="1"/>
  <c r="A11" i="1"/>
  <c r="L11" i="1"/>
  <c r="AM11" i="1"/>
  <c r="AP11" i="1"/>
  <c r="J11" i="1" s="1"/>
  <c r="A12" i="1"/>
  <c r="L12" i="1"/>
  <c r="Q12" i="1"/>
  <c r="J12" i="1" s="1"/>
  <c r="A13" i="1"/>
  <c r="L13" i="1"/>
  <c r="AD13" i="1"/>
  <c r="BB13" i="1"/>
  <c r="A14" i="1"/>
  <c r="L14" i="1"/>
  <c r="AM14" i="1"/>
  <c r="AP14" i="1"/>
  <c r="J14" i="1" s="1"/>
  <c r="L15" i="1"/>
  <c r="AG15" i="1"/>
  <c r="AP15" i="1"/>
  <c r="A16" i="1"/>
  <c r="J16" i="1"/>
  <c r="L16" i="1"/>
  <c r="M16" i="1"/>
  <c r="L17" i="1"/>
  <c r="AP17" i="1"/>
  <c r="L18" i="1"/>
  <c r="AD18" i="1"/>
  <c r="J19" i="1"/>
  <c r="L19" i="1"/>
  <c r="M19" i="1"/>
  <c r="L20" i="1"/>
  <c r="AG20" i="1"/>
  <c r="L21" i="1"/>
  <c r="AD21" i="1"/>
  <c r="L22" i="1"/>
  <c r="AD22" i="1"/>
  <c r="L23" i="1"/>
  <c r="AD23" i="1"/>
  <c r="J24" i="1"/>
  <c r="L24" i="1"/>
  <c r="M24" i="1"/>
  <c r="L25" i="1"/>
  <c r="AJ25" i="1"/>
  <c r="L26" i="1"/>
  <c r="AJ26" i="1"/>
  <c r="J27" i="1"/>
  <c r="L27" i="1"/>
  <c r="M27" i="1"/>
  <c r="L28" i="1"/>
  <c r="AJ28" i="1"/>
  <c r="L29" i="1"/>
  <c r="AD29" i="1"/>
  <c r="J30" i="1"/>
  <c r="L30" i="1"/>
  <c r="M30" i="1"/>
  <c r="L31" i="1"/>
  <c r="AY31" i="1"/>
  <c r="L32" i="1"/>
  <c r="AY32" i="1"/>
  <c r="J33" i="1"/>
  <c r="L33" i="1"/>
  <c r="M33" i="1"/>
  <c r="J8" i="1" l="1"/>
  <c r="J13" i="1"/>
  <c r="J9" i="1"/>
  <c r="J15" i="1"/>
  <c r="FS33" i="1"/>
  <c r="FZ33" i="1" s="1"/>
  <c r="J32" i="1"/>
  <c r="M32" i="1"/>
  <c r="J31" i="1"/>
  <c r="M31" i="1"/>
  <c r="J29" i="1"/>
  <c r="M29" i="1"/>
  <c r="J28" i="1"/>
  <c r="M28" i="1"/>
  <c r="J26" i="1"/>
  <c r="M26" i="1"/>
  <c r="J25" i="1"/>
  <c r="M25" i="1"/>
  <c r="J23" i="1"/>
  <c r="M23" i="1"/>
  <c r="J22" i="1"/>
  <c r="M22" i="1"/>
  <c r="J21" i="1"/>
  <c r="M21" i="1"/>
  <c r="J20" i="1"/>
  <c r="M20" i="1"/>
  <c r="J18" i="1"/>
  <c r="M18" i="1"/>
  <c r="J17" i="1"/>
  <c r="M17" i="1"/>
  <c r="M15" i="1"/>
  <c r="M14" i="1"/>
  <c r="M13" i="1"/>
  <c r="M12" i="1"/>
  <c r="M11" i="1"/>
  <c r="M10" i="1"/>
</calcChain>
</file>

<file path=xl/sharedStrings.xml><?xml version="1.0" encoding="utf-8"?>
<sst xmlns="http://schemas.openxmlformats.org/spreadsheetml/2006/main" count="168" uniqueCount="109">
  <si>
    <t>NAA23006</t>
  </si>
  <si>
    <t>USA</t>
  </si>
  <si>
    <t>Fem</t>
  </si>
  <si>
    <t>AMES Kalli</t>
  </si>
  <si>
    <t>TUR 639</t>
  </si>
  <si>
    <t>TUR</t>
  </si>
  <si>
    <t>CINAR Elif Beyza</t>
  </si>
  <si>
    <t>TUR 637</t>
  </si>
  <si>
    <t>BECENER Dila Duru</t>
  </si>
  <si>
    <t>TW1111</t>
  </si>
  <si>
    <t>TPE</t>
  </si>
  <si>
    <t>CHAO Ting-Yu</t>
  </si>
  <si>
    <t>THA 2965</t>
  </si>
  <si>
    <t>THA</t>
  </si>
  <si>
    <t>SAIANUCHAT Pranita</t>
  </si>
  <si>
    <t>SUI</t>
  </si>
  <si>
    <t>PEDRETTI Chiara</t>
  </si>
  <si>
    <t>RP-000039</t>
  </si>
  <si>
    <t>MAS</t>
  </si>
  <si>
    <t>ZURAIDY Norarisya</t>
  </si>
  <si>
    <t>LTU</t>
  </si>
  <si>
    <t>VAIŠNORAITE Vitaré</t>
  </si>
  <si>
    <t>285YL</t>
  </si>
  <si>
    <t>LAT</t>
  </si>
  <si>
    <t>LIMORA Karina</t>
  </si>
  <si>
    <t>F0482</t>
  </si>
  <si>
    <t>JPN</t>
  </si>
  <si>
    <t>SATO Hina</t>
  </si>
  <si>
    <t>F0485</t>
  </si>
  <si>
    <t>KISHIMOTO Takako</t>
  </si>
  <si>
    <t>F0495</t>
  </si>
  <si>
    <t>INUKAI Saki</t>
  </si>
  <si>
    <t>F0481</t>
  </si>
  <si>
    <t>HUMEHARA Maki</t>
  </si>
  <si>
    <t>HUN-6547</t>
  </si>
  <si>
    <t>HUN</t>
  </si>
  <si>
    <t xml:space="preserve">VARADINE Zilahi Kinga </t>
  </si>
  <si>
    <t>HKG</t>
  </si>
  <si>
    <t>HO Yee Ling</t>
  </si>
  <si>
    <t>FAI-DRONE-0972</t>
  </si>
  <si>
    <t>FAI (CHN)</t>
  </si>
  <si>
    <t>WU Qiuyan</t>
  </si>
  <si>
    <t>A44022479</t>
  </si>
  <si>
    <t>CHN</t>
  </si>
  <si>
    <t>YAN Yingran</t>
  </si>
  <si>
    <t>AUS</t>
  </si>
  <si>
    <t>CONGDON Ruby</t>
  </si>
  <si>
    <t>HUN-6765</t>
  </si>
  <si>
    <t>fem</t>
  </si>
  <si>
    <t>GELENCSÉR Bernadett</t>
  </si>
  <si>
    <t>A44021496</t>
  </si>
  <si>
    <t>LU Leshi</t>
  </si>
  <si>
    <t>KOR31F3160718</t>
  </si>
  <si>
    <t>KOR</t>
  </si>
  <si>
    <t>MO Gayeon</t>
  </si>
  <si>
    <t>A33020596</t>
  </si>
  <si>
    <t>LUO Yimeng</t>
  </si>
  <si>
    <t>A44018146</t>
  </si>
  <si>
    <t>22/05/20212</t>
  </si>
  <si>
    <t>LI Tianxing</t>
  </si>
  <si>
    <t>THA2057</t>
  </si>
  <si>
    <t>WANNAPONG Wanraya</t>
  </si>
  <si>
    <t>A44017240</t>
  </si>
  <si>
    <t>HE Yutong</t>
  </si>
  <si>
    <t>F-534</t>
  </si>
  <si>
    <t>SRB</t>
  </si>
  <si>
    <t>ASTAKHOVA Nataliia</t>
  </si>
  <si>
    <t>F15987</t>
  </si>
  <si>
    <t>ITA</t>
  </si>
  <si>
    <t>RIZZO Luisa</t>
  </si>
  <si>
    <t>Number of countries</t>
  </si>
  <si>
    <t>Number of participants placed</t>
  </si>
  <si>
    <t>Points</t>
  </si>
  <si>
    <t>Place</t>
  </si>
  <si>
    <t>Taken in account</t>
  </si>
  <si>
    <t>Done</t>
  </si>
  <si>
    <t>October 4 to 6, 2024</t>
  </si>
  <si>
    <t>September 28 &amp; 29, 2024</t>
  </si>
  <si>
    <t>September 20 &amp; 21, 2024</t>
  </si>
  <si>
    <t>September 14 &amp; 15, 2024</t>
  </si>
  <si>
    <t>July 27 &amp; 28, 2024</t>
  </si>
  <si>
    <t>July 20 &amp; 21, 2024</t>
  </si>
  <si>
    <t>June 22 &amp; 23, 2024</t>
  </si>
  <si>
    <t>June 7 to 9, 2024</t>
  </si>
  <si>
    <t>June 1 &amp; 2, 2024</t>
  </si>
  <si>
    <t>May 18 &amp; 19, 2024</t>
  </si>
  <si>
    <t>May 11 &amp; 12, 2024</t>
  </si>
  <si>
    <t>February 16 to 18, 2024</t>
  </si>
  <si>
    <t>Octobrer 31 to November 3,2024</t>
  </si>
  <si>
    <t>Namwon City (KOR-2)</t>
  </si>
  <si>
    <t>Istanbul (TUR)</t>
  </si>
  <si>
    <t>Madrid (ESP)</t>
  </si>
  <si>
    <t>Prilep (MKD)</t>
  </si>
  <si>
    <t>Bela Crkva (SER)</t>
  </si>
  <si>
    <t>Varna (BUL)</t>
  </si>
  <si>
    <t>Sumirago - VA (ITA)</t>
  </si>
  <si>
    <t>Mogyoröd (HUN)</t>
  </si>
  <si>
    <t>Seoul City (KOR-1)</t>
  </si>
  <si>
    <t>La Queue en Brie (FRA)</t>
  </si>
  <si>
    <t xml:space="preserve"> Aichtal (GER)</t>
  </si>
  <si>
    <t>Tarlas (PHI)</t>
  </si>
  <si>
    <t>2024 WDRC (CHN)</t>
  </si>
  <si>
    <t>Number of contests</t>
  </si>
  <si>
    <t>TOTAL</t>
  </si>
  <si>
    <t>NAC Licence number</t>
  </si>
  <si>
    <t>FAI Licence ID number</t>
  </si>
  <si>
    <t>Birthdate</t>
  </si>
  <si>
    <t>TWG 2025 - WOMEN REFERENCE RANKING LIST</t>
  </si>
  <si>
    <t>Country of the NAC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</si>
</sst>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7">
    <font>
      <sz val="10"/>
      <name val="MS Sans Serif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8"/>
      <name val="Aptos Narrow"/>
      <family val="2"/>
      <scheme val="minor"/>
    </font>
    <font>
      <b/>
      <sz val="7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i/>
      <sz val="6"/>
      <name val="Aptos Narrow"/>
      <family val="2"/>
      <scheme val="minor"/>
    </font>
    <font>
      <b/>
      <sz val="6"/>
      <name val="Aptos Narrow"/>
      <family val="2"/>
      <scheme val="minor"/>
    </font>
    <font>
      <b/>
      <sz val="8"/>
      <name val="Aptos Narrow"/>
      <family val="2"/>
      <scheme val="minor"/>
    </font>
    <font>
      <b/>
      <sz val="10"/>
      <name val="MS Sans Serif"/>
    </font>
    <font>
      <sz val="7"/>
      <name val="Aptos Narrow"/>
      <family val="2"/>
      <scheme val="minor"/>
    </font>
    <font>
      <sz val="10"/>
      <color theme="1"/>
      <name val="MS Sans Serif"/>
      <family val="2"/>
    </font>
    <font>
      <b/>
      <sz val="7"/>
      <color theme="1"/>
      <name val="Aptos Narrow"/>
      <family val="2"/>
      <scheme val="minor"/>
    </font>
    <font>
      <b/>
      <i/>
      <sz val="6"/>
      <color theme="1"/>
      <name val="Aptos Narrow"/>
      <family val="2"/>
      <scheme val="minor"/>
    </font>
    <font>
      <b/>
      <sz val="6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u/>
      <sz val="10"/>
      <color theme="10"/>
      <name val="MS Sans Serif"/>
      <family val="2"/>
    </font>
    <font>
      <u/>
      <sz val="10"/>
      <color theme="1"/>
      <name val="MS Sans Serif"/>
      <family val="2"/>
    </font>
    <font>
      <sz val="7"/>
      <color theme="1"/>
      <name val="Calibri"/>
      <family val="2"/>
    </font>
    <font>
      <sz val="10"/>
      <color indexed="8"/>
      <name val="Helvetica Neue"/>
      <family val="2"/>
    </font>
    <font>
      <b/>
      <i/>
      <sz val="6"/>
      <color theme="1"/>
      <name val="Calibri"/>
      <family val="2"/>
    </font>
    <font>
      <b/>
      <sz val="10"/>
      <color theme="1"/>
      <name val="MS Sans Serif"/>
      <family val="2"/>
    </font>
    <font>
      <sz val="10"/>
      <name val="MS Sans Serif"/>
      <family val="2"/>
    </font>
    <font>
      <sz val="8"/>
      <color theme="1"/>
      <name val="Aptos Narrow"/>
      <family val="2"/>
      <scheme val="minor"/>
    </font>
    <font>
      <b/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 tint="-0.24994659260841701"/>
        <bgColor indexed="64"/>
      </patternFill>
    </fill>
  </fills>
  <borders count="59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Protection="0">
      <alignment vertical="top" wrapText="1"/>
    </xf>
    <xf numFmtId="0" fontId="24" fillId="0" borderId="0"/>
  </cellStyleXfs>
  <cellXfs count="19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0" xfId="0" applyFont="1"/>
    <xf numFmtId="0" fontId="10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9" fillId="0" borderId="0" xfId="1" applyFont="1" applyAlignment="1" applyProtection="1">
      <alignment vertical="center" wrapText="1"/>
    </xf>
    <xf numFmtId="1" fontId="6" fillId="0" borderId="9" xfId="0" applyNumberFormat="1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17" fillId="0" borderId="4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6" fillId="0" borderId="9" xfId="1" applyNumberFormat="1" applyFont="1" applyBorder="1" applyAlignment="1" applyProtection="1">
      <alignment horizontal="center" vertical="center"/>
    </xf>
    <xf numFmtId="0" fontId="15" fillId="0" borderId="14" xfId="0" applyFont="1" applyBorder="1" applyAlignment="1">
      <alignment horizontal="center" vertical="center" wrapText="1"/>
    </xf>
    <xf numFmtId="49" fontId="20" fillId="0" borderId="12" xfId="2" applyNumberFormat="1" applyFont="1" applyFill="1" applyBorder="1" applyAlignment="1">
      <alignment vertical="center"/>
    </xf>
    <xf numFmtId="0" fontId="13" fillId="0" borderId="0" xfId="0" applyFont="1" applyAlignment="1">
      <alignment vertical="center" wrapText="1"/>
    </xf>
    <xf numFmtId="0" fontId="6" fillId="0" borderId="12" xfId="0" applyFont="1" applyBorder="1" applyAlignment="1">
      <alignment horizontal="left" vertical="center" wrapText="1"/>
    </xf>
    <xf numFmtId="164" fontId="6" fillId="0" borderId="9" xfId="0" applyNumberFormat="1" applyFont="1" applyBorder="1" applyAlignment="1">
      <alignment horizontal="center" vertical="center"/>
    </xf>
    <xf numFmtId="49" fontId="20" fillId="0" borderId="12" xfId="0" applyNumberFormat="1" applyFont="1" applyBorder="1" applyAlignment="1">
      <alignment vertical="center"/>
    </xf>
    <xf numFmtId="0" fontId="19" fillId="0" borderId="0" xfId="1" applyFont="1" applyBorder="1" applyAlignment="1" applyProtection="1">
      <alignment vertical="center" wrapText="1"/>
    </xf>
    <xf numFmtId="0" fontId="6" fillId="0" borderId="9" xfId="1" applyNumberFormat="1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>
      <alignment vertical="center" wrapText="1"/>
    </xf>
    <xf numFmtId="0" fontId="14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vertical="center"/>
    </xf>
    <xf numFmtId="0" fontId="19" fillId="0" borderId="11" xfId="1" applyFont="1" applyBorder="1" applyAlignment="1" applyProtection="1">
      <alignment vertical="center"/>
    </xf>
    <xf numFmtId="0" fontId="6" fillId="0" borderId="12" xfId="0" applyFont="1" applyBorder="1" applyAlignment="1">
      <alignment vertical="center" wrapText="1"/>
    </xf>
    <xf numFmtId="0" fontId="17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 wrapText="1"/>
    </xf>
    <xf numFmtId="49" fontId="20" fillId="0" borderId="21" xfId="2" applyNumberFormat="1" applyFont="1" applyFill="1" applyBorder="1" applyAlignment="1">
      <alignment vertical="center"/>
    </xf>
    <xf numFmtId="0" fontId="19" fillId="0" borderId="17" xfId="1" applyFont="1" applyBorder="1" applyAlignment="1" applyProtection="1">
      <alignment vertical="center" wrapText="1"/>
    </xf>
    <xf numFmtId="0" fontId="6" fillId="0" borderId="21" xfId="0" applyFont="1" applyBorder="1" applyAlignment="1">
      <alignment horizontal="left" vertical="center" wrapText="1"/>
    </xf>
    <xf numFmtId="0" fontId="6" fillId="3" borderId="21" xfId="0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7" xfId="1" applyNumberFormat="1" applyFont="1" applyBorder="1" applyAlignment="1" applyProtection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14" fillId="4" borderId="30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14" fillId="4" borderId="31" xfId="0" applyFont="1" applyFill="1" applyBorder="1" applyAlignment="1">
      <alignment horizontal="center" vertical="center"/>
    </xf>
    <xf numFmtId="0" fontId="13" fillId="4" borderId="32" xfId="0" applyFont="1" applyFill="1" applyBorder="1" applyAlignment="1">
      <alignment horizontal="center" vertical="center"/>
    </xf>
    <xf numFmtId="0" fontId="13" fillId="4" borderId="33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/>
    </xf>
    <xf numFmtId="0" fontId="14" fillId="4" borderId="34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3" fillId="0" borderId="0" xfId="0" applyFont="1" applyAlignment="1">
      <alignment vertical="center" wrapText="1"/>
    </xf>
    <xf numFmtId="0" fontId="14" fillId="4" borderId="35" xfId="0" applyFont="1" applyFill="1" applyBorder="1" applyAlignment="1">
      <alignment horizontal="center" vertical="center" wrapText="1"/>
    </xf>
    <xf numFmtId="0" fontId="6" fillId="4" borderId="36" xfId="0" applyFont="1" applyFill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4" borderId="27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14" fillId="4" borderId="36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7" fillId="4" borderId="27" xfId="3" applyFont="1" applyFill="1" applyBorder="1" applyAlignment="1">
      <alignment horizontal="center" vertical="center" wrapText="1"/>
    </xf>
    <xf numFmtId="0" fontId="17" fillId="4" borderId="28" xfId="3" applyFont="1" applyFill="1" applyBorder="1" applyAlignment="1">
      <alignment horizontal="center" vertical="center" wrapText="1"/>
    </xf>
    <xf numFmtId="0" fontId="13" fillId="4" borderId="29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 wrapText="1"/>
    </xf>
    <xf numFmtId="0" fontId="14" fillId="4" borderId="37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4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4" borderId="40" xfId="0" applyFont="1" applyFill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6" fillId="0" borderId="34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3" fillId="0" borderId="4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4" fontId="6" fillId="0" borderId="0" xfId="0" applyNumberFormat="1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16" fillId="0" borderId="37" xfId="0" applyFont="1" applyBorder="1" applyAlignment="1">
      <alignment horizontal="center" vertical="center"/>
    </xf>
    <xf numFmtId="0" fontId="14" fillId="0" borderId="28" xfId="0" applyFont="1" applyBorder="1" applyAlignment="1">
      <alignment vertical="center" wrapText="1"/>
    </xf>
    <xf numFmtId="0" fontId="13" fillId="0" borderId="37" xfId="0" applyFont="1" applyBorder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14" fontId="14" fillId="0" borderId="52" xfId="0" applyNumberFormat="1" applyFont="1" applyBorder="1" applyAlignment="1">
      <alignment horizontal="center" vertical="center" wrapText="1"/>
    </xf>
    <xf numFmtId="14" fontId="23" fillId="0" borderId="4" xfId="0" applyNumberFormat="1" applyFont="1" applyBorder="1" applyAlignment="1">
      <alignment horizontal="center" wrapText="1"/>
    </xf>
    <xf numFmtId="14" fontId="23" fillId="0" borderId="8" xfId="0" applyNumberFormat="1" applyFont="1" applyBorder="1" applyAlignment="1">
      <alignment horizontal="center" wrapText="1"/>
    </xf>
    <xf numFmtId="0" fontId="14" fillId="0" borderId="54" xfId="0" applyFont="1" applyBorder="1" applyAlignment="1">
      <alignment horizontal="center" vertical="center" wrapText="1"/>
    </xf>
    <xf numFmtId="0" fontId="14" fillId="0" borderId="53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5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14" fillId="0" borderId="51" xfId="3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14" fillId="0" borderId="56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center" wrapText="1"/>
    </xf>
    <xf numFmtId="0" fontId="13" fillId="0" borderId="58" xfId="0" applyFont="1" applyBorder="1" applyAlignment="1">
      <alignment horizontal="center" wrapText="1"/>
    </xf>
    <xf numFmtId="0" fontId="6" fillId="0" borderId="37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 wrapText="1"/>
    </xf>
    <xf numFmtId="0" fontId="20" fillId="0" borderId="55" xfId="0" applyFont="1" applyBorder="1" applyAlignment="1">
      <alignment horizontal="center" vertical="center" wrapText="1"/>
    </xf>
    <xf numFmtId="1" fontId="6" fillId="0" borderId="55" xfId="2" applyNumberFormat="1" applyFont="1" applyBorder="1" applyAlignment="1">
      <alignment horizontal="center" vertical="center"/>
    </xf>
    <xf numFmtId="1" fontId="20" fillId="0" borderId="14" xfId="2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20" fillId="0" borderId="14" xfId="0" applyFont="1" applyBorder="1" applyAlignment="1" applyProtection="1">
      <alignment horizontal="center" vertical="center"/>
      <protection locked="0"/>
    </xf>
    <xf numFmtId="0" fontId="6" fillId="0" borderId="14" xfId="2" applyNumberFormat="1" applyFont="1" applyBorder="1" applyAlignment="1">
      <alignment horizontal="center" vertical="center"/>
    </xf>
    <xf numFmtId="1" fontId="6" fillId="0" borderId="14" xfId="2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14" fontId="14" fillId="4" borderId="29" xfId="0" applyNumberFormat="1" applyFont="1" applyFill="1" applyBorder="1" applyAlignment="1">
      <alignment horizontal="center" vertical="center" wrapText="1"/>
    </xf>
    <xf numFmtId="14" fontId="14" fillId="4" borderId="26" xfId="0" applyNumberFormat="1" applyFont="1" applyFill="1" applyBorder="1" applyAlignment="1">
      <alignment horizontal="center" vertical="center" wrapText="1"/>
    </xf>
    <xf numFmtId="14" fontId="14" fillId="4" borderId="8" xfId="0" applyNumberFormat="1" applyFont="1" applyFill="1" applyBorder="1" applyAlignment="1">
      <alignment horizontal="center" vertical="center"/>
    </xf>
    <xf numFmtId="14" fontId="14" fillId="4" borderId="44" xfId="0" applyNumberFormat="1" applyFont="1" applyFill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4" fontId="6" fillId="0" borderId="13" xfId="2" applyNumberFormat="1" applyFont="1" applyBorder="1" applyAlignment="1">
      <alignment horizontal="center" vertical="center"/>
    </xf>
    <xf numFmtId="49" fontId="6" fillId="0" borderId="11" xfId="2" applyNumberFormat="1" applyFont="1" applyBorder="1" applyAlignment="1">
      <alignment horizontal="center" vertical="center"/>
    </xf>
    <xf numFmtId="14" fontId="6" fillId="0" borderId="6" xfId="0" applyNumberFormat="1" applyFont="1" applyBorder="1" applyAlignment="1">
      <alignment horizontal="center" vertical="center"/>
    </xf>
  </cellXfs>
  <cellStyles count="4">
    <cellStyle name="Lien hypertexte" xfId="1" builtinId="8"/>
    <cellStyle name="Normal" xfId="0" builtinId="0"/>
    <cellStyle name="Normal 2" xfId="2" xr:uid="{C71D4FE9-777D-4A7F-9863-5AE67FC053A7}"/>
    <cellStyle name="Normal_F2A195" xfId="3" xr:uid="{F0F9254D-309D-49CF-A24F-C34020E0C39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sportinglicences2.fai.org/licence/view/265228" TargetMode="External"/><Relationship Id="rId1" Type="http://schemas.openxmlformats.org/officeDocument/2006/relationships/hyperlink" Target="https://sportinglicences2.fai.org/licence/view/2825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CF8F3-95F1-432E-9730-002E67334388}">
  <dimension ref="A1:FZ43"/>
  <sheetViews>
    <sheetView showGridLines="0" tabSelected="1" zoomScale="150" zoomScaleNormal="170" workbookViewId="0">
      <selection activeCell="M16" sqref="M16"/>
    </sheetView>
  </sheetViews>
  <sheetFormatPr baseColWidth="10" defaultRowHeight="14"/>
  <cols>
    <col min="1" max="1" width="4.1640625" style="12" customWidth="1"/>
    <col min="2" max="2" width="26.1640625" style="11" customWidth="1"/>
    <col min="3" max="3" width="4.1640625" style="10" customWidth="1"/>
    <col min="4" max="4" width="4.1640625" style="9" customWidth="1"/>
    <col min="5" max="5" width="12.1640625" style="8" customWidth="1"/>
    <col min="6" max="6" width="6.6640625" style="7" customWidth="1"/>
    <col min="7" max="7" width="7.83203125" style="7" customWidth="1"/>
    <col min="8" max="8" width="13.5" style="6" customWidth="1"/>
    <col min="9" max="9" width="0.83203125" style="3" customWidth="1"/>
    <col min="10" max="10" width="5.5" style="5" customWidth="1"/>
    <col min="11" max="11" width="0.83203125" customWidth="1"/>
    <col min="12" max="12" width="5" style="4" customWidth="1"/>
    <col min="13" max="13" width="6.83203125" style="4" customWidth="1"/>
    <col min="14" max="14" width="0.83203125" style="3" customWidth="1"/>
    <col min="15" max="15" width="3.5" style="2" customWidth="1"/>
    <col min="16" max="16" width="5.1640625" style="2" customWidth="1"/>
    <col min="17" max="17" width="5.1640625" style="1" customWidth="1"/>
    <col min="18" max="18" width="0.83203125" style="3" customWidth="1"/>
    <col min="19" max="19" width="3.5" style="2" customWidth="1"/>
    <col min="20" max="20" width="5.1640625" style="2" customWidth="1"/>
    <col min="21" max="21" width="5.1640625" style="1" customWidth="1"/>
    <col min="22" max="22" width="3.5" style="2" customWidth="1"/>
    <col min="23" max="23" width="5.1640625" style="2" customWidth="1"/>
    <col min="24" max="24" width="5.1640625" style="1" customWidth="1"/>
    <col min="25" max="25" width="3.5" style="2" customWidth="1"/>
    <col min="26" max="26" width="5.1640625" style="2" customWidth="1"/>
    <col min="27" max="27" width="5.1640625" style="1" customWidth="1"/>
    <col min="28" max="28" width="3.5" style="2" customWidth="1"/>
    <col min="29" max="29" width="5.1640625" style="2" customWidth="1"/>
    <col min="30" max="30" width="5.1640625" style="1" customWidth="1"/>
    <col min="31" max="31" width="3.5" style="2" customWidth="1"/>
    <col min="32" max="32" width="5.1640625" style="2" customWidth="1"/>
    <col min="33" max="34" width="5.1640625" style="1" customWidth="1"/>
    <col min="35" max="35" width="5.1640625" style="2" customWidth="1"/>
    <col min="36" max="37" width="5.1640625" style="1" customWidth="1"/>
    <col min="38" max="38" width="5.1640625" style="2" customWidth="1"/>
    <col min="39" max="40" width="5.1640625" style="1" customWidth="1"/>
    <col min="41" max="41" width="5.1640625" style="2" customWidth="1"/>
    <col min="42" max="43" width="5.1640625" style="1" customWidth="1"/>
    <col min="44" max="44" width="5.1640625" style="2" customWidth="1"/>
    <col min="45" max="46" width="5.1640625" style="1" customWidth="1"/>
    <col min="47" max="47" width="5.1640625" style="2" customWidth="1"/>
    <col min="48" max="49" width="5.1640625" style="1" customWidth="1"/>
    <col min="50" max="50" width="5.1640625" style="2" customWidth="1"/>
    <col min="51" max="52" width="5.1640625" style="1" customWidth="1"/>
    <col min="53" max="53" width="5.1640625" style="2" customWidth="1"/>
    <col min="54" max="54" width="5.1640625" style="1" customWidth="1"/>
    <col min="55" max="55" width="1.83203125" customWidth="1"/>
  </cols>
  <sheetData>
    <row r="1" spans="1:54" s="27" customFormat="1" ht="19.5" customHeight="1">
      <c r="A1" s="131"/>
      <c r="B1" s="146" t="s">
        <v>107</v>
      </c>
      <c r="C1" s="135"/>
      <c r="D1" s="145"/>
      <c r="E1" s="144"/>
      <c r="F1" s="15"/>
      <c r="G1" s="15"/>
      <c r="H1" s="6"/>
      <c r="I1" s="14"/>
      <c r="J1" s="36"/>
      <c r="L1" s="143"/>
      <c r="M1" s="143"/>
      <c r="N1" s="14"/>
      <c r="O1" s="15"/>
      <c r="P1" s="142"/>
      <c r="Q1" s="14"/>
      <c r="R1" s="14"/>
      <c r="S1" s="15"/>
      <c r="T1" s="142"/>
      <c r="U1" s="14"/>
      <c r="V1" s="15"/>
      <c r="W1" s="142"/>
      <c r="X1" s="14"/>
      <c r="Y1" s="15"/>
      <c r="Z1" s="142"/>
      <c r="AA1" s="14"/>
      <c r="AB1" s="15"/>
      <c r="AC1" s="142"/>
      <c r="AD1" s="14"/>
      <c r="AE1" s="15"/>
      <c r="AF1" s="142"/>
      <c r="AG1" s="14"/>
      <c r="AH1" s="14"/>
      <c r="AI1" s="15"/>
      <c r="AJ1" s="14"/>
      <c r="AK1" s="14"/>
      <c r="AL1" s="15"/>
      <c r="AM1" s="14"/>
      <c r="AN1" s="14"/>
      <c r="AO1" s="15"/>
      <c r="AP1" s="14"/>
      <c r="AQ1" s="14"/>
      <c r="AR1" s="15"/>
      <c r="AS1" s="14"/>
      <c r="AT1" s="14"/>
      <c r="AU1" s="15"/>
      <c r="AV1" s="14"/>
      <c r="AW1" s="14"/>
      <c r="AX1" s="15"/>
      <c r="AY1" s="14"/>
      <c r="AZ1" s="14"/>
      <c r="BA1" s="15"/>
      <c r="BB1" s="14"/>
    </row>
    <row r="2" spans="1:54" s="58" customFormat="1" ht="14.25" customHeight="1">
      <c r="A2" s="137"/>
      <c r="B2" s="141"/>
      <c r="C2" s="140"/>
      <c r="D2" s="134"/>
      <c r="E2" s="155" t="s">
        <v>106</v>
      </c>
      <c r="F2" s="158" t="s">
        <v>108</v>
      </c>
      <c r="G2" s="171" t="s">
        <v>105</v>
      </c>
      <c r="H2" s="159" t="s">
        <v>104</v>
      </c>
      <c r="I2" s="139"/>
      <c r="J2" s="162" t="s">
        <v>103</v>
      </c>
      <c r="L2" s="167" t="s">
        <v>102</v>
      </c>
      <c r="M2" s="168"/>
      <c r="N2" s="138"/>
      <c r="O2" s="164" t="s">
        <v>101</v>
      </c>
      <c r="P2" s="165"/>
      <c r="Q2" s="166"/>
      <c r="R2" s="138"/>
      <c r="S2" s="164" t="s">
        <v>100</v>
      </c>
      <c r="T2" s="165"/>
      <c r="U2" s="166"/>
      <c r="V2" s="164" t="s">
        <v>99</v>
      </c>
      <c r="W2" s="165"/>
      <c r="X2" s="166"/>
      <c r="Y2" s="164" t="s">
        <v>98</v>
      </c>
      <c r="Z2" s="165"/>
      <c r="AA2" s="166"/>
      <c r="AB2" s="164" t="s">
        <v>97</v>
      </c>
      <c r="AC2" s="165"/>
      <c r="AD2" s="166"/>
      <c r="AE2" s="164" t="s">
        <v>96</v>
      </c>
      <c r="AF2" s="165"/>
      <c r="AG2" s="166"/>
      <c r="AH2" s="164" t="s">
        <v>95</v>
      </c>
      <c r="AI2" s="165"/>
      <c r="AJ2" s="165"/>
      <c r="AK2" s="164" t="s">
        <v>94</v>
      </c>
      <c r="AL2" s="165"/>
      <c r="AM2" s="166"/>
      <c r="AN2" s="164" t="s">
        <v>93</v>
      </c>
      <c r="AO2" s="165"/>
      <c r="AP2" s="166"/>
      <c r="AQ2" s="164" t="s">
        <v>92</v>
      </c>
      <c r="AR2" s="165"/>
      <c r="AS2" s="166"/>
      <c r="AT2" s="164" t="s">
        <v>91</v>
      </c>
      <c r="AU2" s="165"/>
      <c r="AV2" s="166"/>
      <c r="AW2" s="164" t="s">
        <v>90</v>
      </c>
      <c r="AX2" s="165"/>
      <c r="AY2" s="166"/>
      <c r="AZ2" s="164" t="s">
        <v>89</v>
      </c>
      <c r="BA2" s="165"/>
      <c r="BB2" s="166"/>
    </row>
    <row r="3" spans="1:54" s="58" customFormat="1" ht="14.25" customHeight="1">
      <c r="A3" s="137"/>
      <c r="B3" s="136"/>
      <c r="C3" s="135"/>
      <c r="D3" s="134"/>
      <c r="E3" s="156"/>
      <c r="F3" s="185"/>
      <c r="G3" s="172"/>
      <c r="H3" s="160"/>
      <c r="I3" s="133"/>
      <c r="J3" s="163"/>
      <c r="L3" s="169"/>
      <c r="M3" s="170"/>
      <c r="N3" s="132"/>
      <c r="O3" s="152" t="s">
        <v>88</v>
      </c>
      <c r="P3" s="153"/>
      <c r="Q3" s="154"/>
      <c r="R3" s="132"/>
      <c r="S3" s="152" t="s">
        <v>87</v>
      </c>
      <c r="T3" s="153"/>
      <c r="U3" s="154"/>
      <c r="V3" s="152" t="s">
        <v>86</v>
      </c>
      <c r="W3" s="153"/>
      <c r="X3" s="154"/>
      <c r="Y3" s="152" t="s">
        <v>85</v>
      </c>
      <c r="Z3" s="153"/>
      <c r="AA3" s="154"/>
      <c r="AB3" s="152" t="s">
        <v>84</v>
      </c>
      <c r="AC3" s="153"/>
      <c r="AD3" s="154"/>
      <c r="AE3" s="152" t="s">
        <v>83</v>
      </c>
      <c r="AF3" s="153"/>
      <c r="AG3" s="154"/>
      <c r="AH3" s="152" t="s">
        <v>82</v>
      </c>
      <c r="AI3" s="153"/>
      <c r="AJ3" s="153"/>
      <c r="AK3" s="152" t="s">
        <v>81</v>
      </c>
      <c r="AL3" s="153"/>
      <c r="AM3" s="153"/>
      <c r="AN3" s="152" t="s">
        <v>80</v>
      </c>
      <c r="AO3" s="153"/>
      <c r="AP3" s="154"/>
      <c r="AQ3" s="152" t="s">
        <v>79</v>
      </c>
      <c r="AR3" s="153"/>
      <c r="AS3" s="154"/>
      <c r="AT3" s="152" t="s">
        <v>78</v>
      </c>
      <c r="AU3" s="153"/>
      <c r="AV3" s="154"/>
      <c r="AW3" s="152" t="s">
        <v>77</v>
      </c>
      <c r="AX3" s="153"/>
      <c r="AY3" s="154"/>
      <c r="AZ3" s="152" t="s">
        <v>76</v>
      </c>
      <c r="BA3" s="153"/>
      <c r="BB3" s="154"/>
    </row>
    <row r="4" spans="1:54" s="27" customFormat="1" ht="19.5" customHeight="1">
      <c r="A4" s="131"/>
      <c r="B4" s="130"/>
      <c r="C4" s="129"/>
      <c r="D4" s="128"/>
      <c r="E4" s="157"/>
      <c r="F4" s="186"/>
      <c r="G4" s="173"/>
      <c r="H4" s="161"/>
      <c r="I4" s="32"/>
      <c r="J4" s="163"/>
      <c r="L4" s="127" t="s">
        <v>75</v>
      </c>
      <c r="M4" s="126" t="s">
        <v>74</v>
      </c>
      <c r="N4" s="125"/>
      <c r="O4" s="122"/>
      <c r="P4" s="121" t="s">
        <v>73</v>
      </c>
      <c r="Q4" s="120" t="s">
        <v>72</v>
      </c>
      <c r="R4" s="125"/>
      <c r="S4" s="122"/>
      <c r="T4" s="121" t="s">
        <v>73</v>
      </c>
      <c r="U4" s="120" t="s">
        <v>72</v>
      </c>
      <c r="V4" s="122"/>
      <c r="W4" s="121" t="s">
        <v>73</v>
      </c>
      <c r="X4" s="120" t="s">
        <v>72</v>
      </c>
      <c r="Y4" s="122"/>
      <c r="Z4" s="121" t="s">
        <v>73</v>
      </c>
      <c r="AA4" s="120" t="s">
        <v>72</v>
      </c>
      <c r="AB4" s="122"/>
      <c r="AC4" s="121" t="s">
        <v>73</v>
      </c>
      <c r="AD4" s="120" t="s">
        <v>72</v>
      </c>
      <c r="AE4" s="122"/>
      <c r="AF4" s="121" t="s">
        <v>73</v>
      </c>
      <c r="AG4" s="120" t="s">
        <v>72</v>
      </c>
      <c r="AH4" s="122"/>
      <c r="AI4" s="124" t="s">
        <v>73</v>
      </c>
      <c r="AJ4" s="123" t="s">
        <v>72</v>
      </c>
      <c r="AK4" s="122"/>
      <c r="AL4" s="121" t="s">
        <v>73</v>
      </c>
      <c r="AM4" s="120" t="s">
        <v>72</v>
      </c>
      <c r="AN4" s="122"/>
      <c r="AO4" s="121" t="s">
        <v>73</v>
      </c>
      <c r="AP4" s="120" t="s">
        <v>72</v>
      </c>
      <c r="AQ4" s="122"/>
      <c r="AR4" s="121" t="s">
        <v>73</v>
      </c>
      <c r="AS4" s="120" t="s">
        <v>72</v>
      </c>
      <c r="AT4" s="122"/>
      <c r="AU4" s="121" t="s">
        <v>73</v>
      </c>
      <c r="AV4" s="120" t="s">
        <v>72</v>
      </c>
      <c r="AW4" s="122"/>
      <c r="AX4" s="121" t="s">
        <v>73</v>
      </c>
      <c r="AY4" s="120" t="s">
        <v>72</v>
      </c>
      <c r="AZ4" s="122"/>
      <c r="BA4" s="121" t="s">
        <v>73</v>
      </c>
      <c r="BB4" s="120" t="s">
        <v>72</v>
      </c>
    </row>
    <row r="5" spans="1:54" s="106" customFormat="1" ht="20" customHeight="1">
      <c r="A5" s="119"/>
      <c r="B5" s="148" t="s">
        <v>71</v>
      </c>
      <c r="C5" s="149"/>
      <c r="D5" s="149"/>
      <c r="E5" s="187"/>
      <c r="F5" s="188"/>
      <c r="G5" s="118"/>
      <c r="H5" s="117"/>
      <c r="I5" s="113"/>
      <c r="J5" s="116"/>
      <c r="L5" s="115"/>
      <c r="M5" s="114"/>
      <c r="N5" s="113"/>
      <c r="O5" s="109">
        <v>107</v>
      </c>
      <c r="P5" s="112"/>
      <c r="Q5" s="107"/>
      <c r="R5" s="113"/>
      <c r="S5" s="109">
        <v>19</v>
      </c>
      <c r="T5" s="112"/>
      <c r="U5" s="107"/>
      <c r="V5" s="109">
        <v>58</v>
      </c>
      <c r="W5" s="112"/>
      <c r="X5" s="107"/>
      <c r="Y5" s="109">
        <v>53</v>
      </c>
      <c r="Z5" s="112"/>
      <c r="AA5" s="107"/>
      <c r="AB5" s="109">
        <v>54</v>
      </c>
      <c r="AC5" s="112"/>
      <c r="AD5" s="107"/>
      <c r="AE5" s="109">
        <v>51</v>
      </c>
      <c r="AF5" s="112"/>
      <c r="AG5" s="107"/>
      <c r="AH5" s="109">
        <v>63</v>
      </c>
      <c r="AI5" s="111"/>
      <c r="AJ5" s="110"/>
      <c r="AK5" s="109">
        <v>53</v>
      </c>
      <c r="AL5" s="108"/>
      <c r="AM5" s="107"/>
      <c r="AN5" s="109">
        <v>69</v>
      </c>
      <c r="AO5" s="108"/>
      <c r="AP5" s="107"/>
      <c r="AQ5" s="109">
        <v>16</v>
      </c>
      <c r="AR5" s="108"/>
      <c r="AS5" s="107"/>
      <c r="AT5" s="109">
        <v>21</v>
      </c>
      <c r="AU5" s="108"/>
      <c r="AV5" s="107"/>
      <c r="AW5" s="109">
        <v>55</v>
      </c>
      <c r="AX5" s="108"/>
      <c r="AY5" s="107"/>
      <c r="AZ5" s="109">
        <v>42</v>
      </c>
      <c r="BA5" s="108"/>
      <c r="BB5" s="107"/>
    </row>
    <row r="6" spans="1:54" s="94" customFormat="1" ht="12.75" customHeight="1">
      <c r="A6" s="105"/>
      <c r="B6" s="150" t="s">
        <v>70</v>
      </c>
      <c r="C6" s="151"/>
      <c r="D6" s="151"/>
      <c r="E6" s="189"/>
      <c r="F6" s="190"/>
      <c r="G6" s="104"/>
      <c r="H6" s="103"/>
      <c r="I6" s="32"/>
      <c r="J6" s="102"/>
      <c r="L6" s="101"/>
      <c r="M6" s="100"/>
      <c r="N6" s="32"/>
      <c r="O6" s="30">
        <v>30</v>
      </c>
      <c r="P6" s="99"/>
      <c r="Q6" s="95"/>
      <c r="R6" s="32"/>
      <c r="S6" s="30">
        <v>6</v>
      </c>
      <c r="T6" s="99"/>
      <c r="U6" s="95"/>
      <c r="V6" s="30">
        <v>15</v>
      </c>
      <c r="W6" s="99"/>
      <c r="X6" s="95"/>
      <c r="Y6" s="30">
        <v>11</v>
      </c>
      <c r="Z6" s="99"/>
      <c r="AA6" s="95"/>
      <c r="AB6" s="30">
        <v>7</v>
      </c>
      <c r="AC6" s="99"/>
      <c r="AD6" s="95"/>
      <c r="AE6" s="30">
        <v>15</v>
      </c>
      <c r="AF6" s="99"/>
      <c r="AG6" s="95"/>
      <c r="AH6" s="30">
        <v>18</v>
      </c>
      <c r="AI6" s="98"/>
      <c r="AJ6" s="97"/>
      <c r="AK6" s="30">
        <v>8</v>
      </c>
      <c r="AL6" s="96"/>
      <c r="AM6" s="95"/>
      <c r="AN6" s="30">
        <v>14</v>
      </c>
      <c r="AO6" s="96"/>
      <c r="AP6" s="95"/>
      <c r="AQ6" s="30">
        <v>6</v>
      </c>
      <c r="AR6" s="96"/>
      <c r="AS6" s="95"/>
      <c r="AT6" s="30">
        <v>4</v>
      </c>
      <c r="AU6" s="96"/>
      <c r="AV6" s="95"/>
      <c r="AW6" s="30">
        <v>12</v>
      </c>
      <c r="AX6" s="96"/>
      <c r="AY6" s="95"/>
      <c r="AZ6" s="30">
        <v>16</v>
      </c>
      <c r="BA6" s="96"/>
      <c r="BB6" s="95"/>
    </row>
    <row r="7" spans="1:54" s="27" customFormat="1" ht="12" customHeight="1">
      <c r="A7" s="93">
        <f t="shared" ref="A7:A14" si="0">ROW(A7)-6</f>
        <v>1</v>
      </c>
      <c r="B7" s="59" t="s">
        <v>69</v>
      </c>
      <c r="C7" s="147" t="str">
        <f>IF(E7&gt;39082,"Jun","")</f>
        <v/>
      </c>
      <c r="D7" s="56" t="s">
        <v>2</v>
      </c>
      <c r="E7" s="191">
        <v>37477</v>
      </c>
      <c r="F7" s="192" t="s">
        <v>68</v>
      </c>
      <c r="G7" s="174">
        <v>114448</v>
      </c>
      <c r="H7" s="92" t="s">
        <v>67</v>
      </c>
      <c r="I7" s="48"/>
      <c r="J7" s="47">
        <f>X7+AJ7+AV7</f>
        <v>85</v>
      </c>
      <c r="L7" s="46">
        <f t="shared" ref="L7:L33" si="1">COUNT(P7,T7,W7,Z7,AC7,AF7,AI7,AL7,AO7,AR7,AU7,AX7,BA7)</f>
        <v>4</v>
      </c>
      <c r="M7" s="91">
        <v>3</v>
      </c>
      <c r="N7" s="32"/>
      <c r="O7" s="44"/>
      <c r="P7" s="42">
        <v>27</v>
      </c>
      <c r="Q7" s="41">
        <f>40-(P7-1)</f>
        <v>14</v>
      </c>
      <c r="R7" s="32"/>
      <c r="S7" s="44"/>
      <c r="T7" s="42"/>
      <c r="U7" s="41"/>
      <c r="V7" s="44"/>
      <c r="W7" s="42">
        <v>6</v>
      </c>
      <c r="X7" s="41">
        <f>IF(W7=0,0,IF(W7=1,IF(V$5&gt;40,48,IF(INT(V$5/5)-V$5/5=0,V$5+MIN(INT(V$5/5),8),V$5+1+MIN(INT(V$5/5),8))),IF(W7=2,IF(V$5&gt;40,44,IF(INT(V$5/8)-V$5/8=0,V$5-1+MIN(INT(V$5/8),5),V$5+MIN(INT(V$5/8),5))),IF(W7=3,IF(V$5&gt;40,41,IF(INT(V$5/13)-V$5/13=0,V$5-2+MIN(INT(V$5/13),3),V$5-1+MIN(INT(V$5/13),2))),IF(V$5&gt;40,IF(W7&gt;40,1,41-W7),V$5+1-W7)))))</f>
        <v>35</v>
      </c>
      <c r="Y7" s="44"/>
      <c r="Z7" s="42"/>
      <c r="AA7" s="41"/>
      <c r="AB7" s="44"/>
      <c r="AC7" s="42"/>
      <c r="AD7" s="41"/>
      <c r="AE7" s="44"/>
      <c r="AF7" s="42"/>
      <c r="AG7" s="41"/>
      <c r="AH7" s="43"/>
      <c r="AI7" s="54">
        <v>9</v>
      </c>
      <c r="AJ7" s="41">
        <f>IF(AI7=0,0,IF(AI7=1,IF(AH$5&gt;40,48,IF(INT(AH$5/5)-AH$5/5=0,AH$5+MIN(INT(AH$5/5),8),AH$5+1+MIN(INT(AH$5/5),8))),IF(AI7=2,IF(AH$5&gt;40,44,IF(INT(AH$5/8)-AH$5/8=0,AH$5-1+MIN(INT(AH$5/8),5),AH$5+MIN(INT(AH$5/8),5))),IF(AI7=3,IF(AH$5&gt;40,41,IF(INT(AH$5/13)-AH$5/13=0,AH$5-2+MIN(INT(AH$5/13),3),AH$5-1+MIN(INT(AH$5/13),2))),IF(AH$5&gt;40,IF(AI7&gt;40,1,41-AI7),AH$5+1-AI7)))))</f>
        <v>32</v>
      </c>
      <c r="AK7" s="90"/>
      <c r="AL7" s="89"/>
      <c r="AM7" s="41"/>
      <c r="AN7" s="90"/>
      <c r="AO7" s="89"/>
      <c r="AP7" s="41"/>
      <c r="AQ7" s="90"/>
      <c r="AR7" s="42"/>
      <c r="AS7" s="41"/>
      <c r="AT7" s="90"/>
      <c r="AU7" s="89">
        <v>4</v>
      </c>
      <c r="AV7" s="41">
        <f>IF(AU7=0,0,IF(AU7=1,IF(AT$5&gt;40,48,IF(INT(AT$5/5)-AT$5/5=0,AT$5+MIN(INT(AT$5/5),8),AT$5+1+MIN(INT(AT$5/5),8))),IF(AU7=2,IF(AT$5&gt;40,44,IF(INT(AT$5/8)-AT$5/8=0,AT$5-1+MIN(INT(AT$5/8),5),AT$5+MIN(INT(AT$5/8),5))),IF(AU7=3,IF(AT$5&gt;40,41,IF(INT(AT$5/13)-AT$5/13=0,AT$5-2+MIN(INT(AT$5/13),3),AT$5-1+MIN(INT(AT$5/13),2))),IF(AT$5&gt;40,IF(AU7&gt;40,1,41-AU7),AT$5+1-AU7)))))</f>
        <v>18</v>
      </c>
      <c r="AW7" s="90"/>
      <c r="AX7" s="89"/>
      <c r="AY7" s="41"/>
      <c r="AZ7" s="90"/>
      <c r="BA7" s="89"/>
      <c r="BB7" s="41"/>
    </row>
    <row r="8" spans="1:54" s="27" customFormat="1" ht="12" customHeight="1">
      <c r="A8" s="82">
        <f t="shared" si="0"/>
        <v>2</v>
      </c>
      <c r="B8" s="88" t="s">
        <v>66</v>
      </c>
      <c r="C8" s="51" t="str">
        <f t="shared" ref="C8:C33" si="2">IF(E8&gt;39082,"Jun","")</f>
        <v/>
      </c>
      <c r="D8" s="84" t="s">
        <v>2</v>
      </c>
      <c r="E8" s="193">
        <v>33463</v>
      </c>
      <c r="F8" s="194" t="s">
        <v>65</v>
      </c>
      <c r="G8" s="175">
        <v>168587</v>
      </c>
      <c r="H8" s="45" t="s">
        <v>64</v>
      </c>
      <c r="I8" s="48"/>
      <c r="J8" s="47">
        <f>AY8+AG8+AM8</f>
        <v>73</v>
      </c>
      <c r="L8" s="46">
        <f t="shared" si="1"/>
        <v>4</v>
      </c>
      <c r="M8" s="45">
        <v>3</v>
      </c>
      <c r="N8" s="32"/>
      <c r="O8" s="70"/>
      <c r="P8" s="42"/>
      <c r="Q8" s="41"/>
      <c r="R8" s="32"/>
      <c r="S8" s="70"/>
      <c r="T8" s="42"/>
      <c r="U8" s="71"/>
      <c r="V8" s="70"/>
      <c r="W8" s="42"/>
      <c r="X8" s="67"/>
      <c r="Y8" s="70"/>
      <c r="Z8" s="42"/>
      <c r="AA8" s="67"/>
      <c r="AB8" s="70"/>
      <c r="AC8" s="42"/>
      <c r="AD8" s="67"/>
      <c r="AE8" s="70"/>
      <c r="AF8" s="54">
        <v>16</v>
      </c>
      <c r="AG8" s="67">
        <f>IF(AF8=0,0,IF(AF8=1,IF(AE$5&gt;40,48,IF(INT(AE$5/5)-AE$5/5=0,AE$5+MIN(INT(AE$5/5),8),AE$5+1+MIN(INT(AE$5/5),8))),IF(AF8=2,IF(AE$5&gt;40,44,IF(INT(AE$5/8)-AE$5/8=0,AE$5-1+MIN(INT(AE$5/8),5),AE$5+MIN(INT(AE$5/8),5))),IF(AF8=3,IF(AE$5&gt;40,41,IF(INT(AE$5/13)-AE$5/13=0,AE$5-2+MIN(INT(AE$5/13),3),AE$5-1+MIN(INT(AE$5/13),2))),IF(AE$5&gt;40,IF(AF8&gt;40,1,41-AF8),AE$5+1-AF8)))))</f>
        <v>25</v>
      </c>
      <c r="AH8" s="69"/>
      <c r="AI8" s="68"/>
      <c r="AJ8" s="67"/>
      <c r="AK8" s="69"/>
      <c r="AL8" s="83">
        <v>20</v>
      </c>
      <c r="AM8" s="67">
        <f>IF(AL8=0,0,IF(AL8=1,IF(AK$5&gt;40,48,IF(INT(AK$5/5)-AK$5/5=0,AK$5+MIN(INT(AK$5/5),8),AK$5+1+MIN(INT(AK$5/5),8))),IF(AL8=2,IF(AK$5&gt;40,44,IF(INT(AK$5/8)-AK$5/8=0,AK$5-1+MIN(INT(AK$5/8),5),AK$5+MIN(INT(AK$5/8),5))),IF(AL8=3,IF(AK$5&gt;40,41,IF(INT(AK$5/13)-AK$5/13=0,AK$5-2+MIN(INT(AK$5/13),3),AK$5-1+MIN(INT(AK$5/13),2))),IF(AK$5&gt;40,IF(AL8&gt;40,1,41-AL8),AK$5+1-AL8)))))</f>
        <v>21</v>
      </c>
      <c r="AN8" s="69"/>
      <c r="AO8" s="68">
        <v>27</v>
      </c>
      <c r="AP8" s="67">
        <f>IF(AO8=0,0,IF(AO8=1,IF(AN$5&gt;40,48,IF(INT(AN$5/5)-AN$5/5=0,AN$5+MIN(INT(AN$5/5),8),AN$5+1+MIN(INT(AN$5/5),8))),IF(AO8=2,IF(AN$5&gt;40,44,IF(INT(AN$5/8)-AN$5/8=0,AN$5-1+MIN(INT(AN$5/8),5),AN$5+MIN(INT(AN$5/8),5))),IF(AO8=3,IF(AN$5&gt;40,41,IF(INT(AN$5/13)-AN$5/13=0,AN$5-2+MIN(INT(AN$5/13),3),AN$5-1+MIN(INT(AN$5/13),2))),IF(AN$5&gt;40,IF(AO8&gt;40,1,41-AO8),AN$5+1-AO8)))))</f>
        <v>14</v>
      </c>
      <c r="AQ8" s="69"/>
      <c r="AR8" s="68"/>
      <c r="AS8" s="67"/>
      <c r="AT8" s="69"/>
      <c r="AU8" s="68"/>
      <c r="AV8" s="67"/>
      <c r="AW8" s="69"/>
      <c r="AX8" s="68">
        <v>14</v>
      </c>
      <c r="AY8" s="67">
        <f>IF(AX8=0,0,IF(AX8=1,IF(AW$5&gt;40,48,IF(INT(AW$5/5)-AW$5/5=0,AW$5+MIN(INT(AW$5/5),8),AW$5+1+MIN(INT(AW$5/5),8))),IF(AX8=2,IF(AW$5&gt;40,44,IF(INT(AW$5/8)-AW$5/8=0,AW$5-1+MIN(INT(AW$5/8),5),AW$5+MIN(INT(AW$5/8),5))),IF(AX8=3,IF(AW$5&gt;40,41,IF(INT(AW$5/13)-AW$5/13=0,AW$5-2+MIN(INT(AW$5/13),3),AW$5-1+MIN(INT(AW$5/13),2))),IF(AW$5&gt;40,IF(AX8&gt;40,1,41-AX8),AW$5+1-AX8)))))</f>
        <v>27</v>
      </c>
      <c r="AZ8" s="69"/>
      <c r="BA8" s="68"/>
      <c r="BB8" s="67"/>
    </row>
    <row r="9" spans="1:54" s="27" customFormat="1" ht="12" customHeight="1">
      <c r="A9" s="82">
        <f t="shared" si="0"/>
        <v>3</v>
      </c>
      <c r="B9" s="87" t="s">
        <v>63</v>
      </c>
      <c r="C9" s="51" t="str">
        <f t="shared" si="2"/>
        <v>Jun</v>
      </c>
      <c r="D9" s="79" t="s">
        <v>2</v>
      </c>
      <c r="E9" s="191">
        <v>39434</v>
      </c>
      <c r="F9" s="44" t="s">
        <v>43</v>
      </c>
      <c r="G9" s="176">
        <v>133712</v>
      </c>
      <c r="H9" s="45" t="s">
        <v>62</v>
      </c>
      <c r="I9" s="48"/>
      <c r="J9" s="47">
        <f t="shared" ref="J9:J33" si="3">Q9+MAX(AD9,BB9)+U9+X9+AA9+AG9+AJ9+AM9+AP9+AS9+AV9+AY9</f>
        <v>64</v>
      </c>
      <c r="L9" s="46">
        <f t="shared" si="1"/>
        <v>3</v>
      </c>
      <c r="M9" s="45">
        <f t="shared" ref="M9:M33" si="4">MAX(COUNT(AD9),COUNT(BB9))+COUNT(Q9,U9,X9,AA9,AG9,AJ9,AM9,AP9,AS9,AV9,AY9)</f>
        <v>3</v>
      </c>
      <c r="N9" s="32"/>
      <c r="O9" s="86"/>
      <c r="P9" s="42">
        <v>36</v>
      </c>
      <c r="Q9" s="41">
        <f>40-(P9-1)</f>
        <v>5</v>
      </c>
      <c r="R9" s="32"/>
      <c r="S9" s="86"/>
      <c r="T9" s="42"/>
      <c r="U9" s="71"/>
      <c r="V9" s="86"/>
      <c r="W9" s="42"/>
      <c r="X9" s="67"/>
      <c r="Y9" s="86"/>
      <c r="Z9" s="42">
        <v>11</v>
      </c>
      <c r="AA9" s="67">
        <f>IF(Z9=0,0,IF(Z9=1,IF(Y$5&gt;40,48,IF(INT(Y$5/5)-Y$5/5=0,Y$5+MIN(INT(Y$5/5),8),Y$5+1+MIN(INT(Y$5/5),8))),IF(Z9=2,IF(Y$5&gt;40,44,IF(INT(Y$5/8)-Y$5/8=0,Y$5-1+MIN(INT(Y$5/8),5),Y$5+MIN(INT(Y$5/8),5))),IF(Z9=3,IF(Y$5&gt;40,41,IF(INT(Y$5/13)-Y$5/13=0,Y$5-2+MIN(INT(Y$5/13),3),Y$5-1+MIN(INT(Y$5/13),2))),IF(Y$5&gt;40,IF(Z9&gt;40,1,41-Z9),Y$5+1-Z9)))))</f>
        <v>30</v>
      </c>
      <c r="AB9" s="86"/>
      <c r="AC9" s="42"/>
      <c r="AD9" s="67"/>
      <c r="AE9" s="86"/>
      <c r="AF9" s="42"/>
      <c r="AG9" s="67"/>
      <c r="AH9" s="69"/>
      <c r="AI9" s="83"/>
      <c r="AJ9" s="67"/>
      <c r="AK9" s="69"/>
      <c r="AL9" s="68"/>
      <c r="AM9" s="67"/>
      <c r="AN9" s="69"/>
      <c r="AO9" s="68"/>
      <c r="AP9" s="67"/>
      <c r="AQ9" s="69"/>
      <c r="AR9" s="68"/>
      <c r="AS9" s="67"/>
      <c r="AT9" s="69"/>
      <c r="AU9" s="68"/>
      <c r="AV9" s="67"/>
      <c r="AW9" s="69"/>
      <c r="AX9" s="68"/>
      <c r="AY9" s="67"/>
      <c r="AZ9" s="69"/>
      <c r="BA9" s="68">
        <v>12</v>
      </c>
      <c r="BB9" s="67">
        <f>IF(BA9=0,0,IF(BA9=1,IF(AZ$5&gt;40,48,IF(INT(AZ$5/5)-AZ$5/5=0,AZ$5+MIN(INT(AZ$5/5),8),AZ$5+1+MIN(INT(AZ$5/5),8))),IF(BA9=2,IF(AZ$5&gt;40,44,IF(INT(AZ$5/8)-AZ$5/8=0,AZ$5-1+MIN(INT(AZ$5/8),5),AZ$5+MIN(INT(AZ$5/8),5))),IF(BA9=3,IF(AZ$5&gt;40,41,IF(INT(AZ$5/13)-AZ$5/13=0,AZ$5-2+MIN(INT(AZ$5/13),3),AZ$5-1+MIN(INT(AZ$5/13),2))),IF(AZ$5&gt;40,IF(BA9&gt;40,1,41-BA9),AZ$5+1-BA9)))))</f>
        <v>29</v>
      </c>
    </row>
    <row r="10" spans="1:54" s="27" customFormat="1" ht="12" customHeight="1">
      <c r="A10" s="82">
        <f t="shared" si="0"/>
        <v>4</v>
      </c>
      <c r="B10" s="85" t="s">
        <v>61</v>
      </c>
      <c r="C10" s="51" t="str">
        <f t="shared" si="2"/>
        <v>Jun</v>
      </c>
      <c r="D10" s="84" t="s">
        <v>2</v>
      </c>
      <c r="E10" s="195">
        <v>39116</v>
      </c>
      <c r="F10" s="196" t="s">
        <v>13</v>
      </c>
      <c r="G10" s="177">
        <v>103084</v>
      </c>
      <c r="H10" s="45" t="s">
        <v>60</v>
      </c>
      <c r="I10" s="36"/>
      <c r="J10" s="47">
        <f t="shared" si="3"/>
        <v>31</v>
      </c>
      <c r="L10" s="46">
        <f t="shared" si="1"/>
        <v>3</v>
      </c>
      <c r="M10" s="45">
        <f t="shared" si="4"/>
        <v>2</v>
      </c>
      <c r="N10" s="32"/>
      <c r="O10" s="70"/>
      <c r="P10" s="42">
        <v>59</v>
      </c>
      <c r="Q10" s="41">
        <v>1</v>
      </c>
      <c r="R10" s="32"/>
      <c r="S10" s="70"/>
      <c r="T10" s="42"/>
      <c r="U10" s="71"/>
      <c r="V10" s="70"/>
      <c r="W10" s="42"/>
      <c r="X10" s="67"/>
      <c r="Y10" s="70"/>
      <c r="Z10" s="42"/>
      <c r="AA10" s="67"/>
      <c r="AB10" s="70"/>
      <c r="AC10" s="54">
        <v>18</v>
      </c>
      <c r="AD10" s="67">
        <f>IF(AC10=0,0,IF(AC10=1,IF(AB$5&gt;40,48,IF(INT(AB$5/5)-AB$5/5=0,AB$5+MIN(INT(AB$5/5),8),AB$5+1+MIN(INT(AB$5/5),8))),IF(AC10=2,IF(AB$5&gt;40,44,IF(INT(AB$5/8)-AB$5/8=0,AB$5-1+MIN(INT(AB$5/8),5),AB$5+MIN(INT(AB$5/8),5))),IF(AC10=3,IF(AB$5&gt;40,41,IF(INT(AB$5/13)-AB$5/13=0,AB$5-2+MIN(INT(AB$5/13),3),AB$5-1+MIN(INT(AB$5/13),2))),IF(AB$5&gt;40,IF(AC10&gt;40,1,41-AC10),AB$5+1-AC10)))))</f>
        <v>23</v>
      </c>
      <c r="AE10" s="70"/>
      <c r="AF10" s="54"/>
      <c r="AG10" s="67"/>
      <c r="AH10" s="69"/>
      <c r="AI10" s="83"/>
      <c r="AJ10" s="67"/>
      <c r="AK10" s="69"/>
      <c r="AL10" s="68"/>
      <c r="AM10" s="67"/>
      <c r="AN10" s="69"/>
      <c r="AO10" s="68"/>
      <c r="AP10" s="67"/>
      <c r="AQ10" s="69"/>
      <c r="AR10" s="68"/>
      <c r="AS10" s="67"/>
      <c r="AT10" s="69"/>
      <c r="AU10" s="68"/>
      <c r="AV10" s="67"/>
      <c r="AW10" s="69"/>
      <c r="AX10" s="68"/>
      <c r="AY10" s="67"/>
      <c r="AZ10" s="69"/>
      <c r="BA10" s="68">
        <v>11</v>
      </c>
      <c r="BB10" s="67">
        <f>IF(BA10=0,0,IF(BA10=1,IF(AZ$5&gt;40,48,IF(INT(AZ$5/5)-AZ$5/5=0,AZ$5+MIN(INT(AZ$5/5),8),AZ$5+1+MIN(INT(AZ$5/5),8))),IF(BA10=2,IF(AZ$5&gt;40,44,IF(INT(AZ$5/8)-AZ$5/8=0,AZ$5-1+MIN(INT(AZ$5/8),5),AZ$5+MIN(INT(AZ$5/8),5))),IF(BA10=3,IF(AZ$5&gt;40,41,IF(INT(AZ$5/13)-AZ$5/13=0,AZ$5-2+MIN(INT(AZ$5/13),3),AZ$5-1+MIN(INT(AZ$5/13),2))),IF(AZ$5&gt;40,IF(BA10&gt;40,1,41-BA10),AZ$5+1-BA10)))))</f>
        <v>30</v>
      </c>
    </row>
    <row r="11" spans="1:54" s="27" customFormat="1" ht="12" customHeight="1">
      <c r="A11" s="82">
        <f t="shared" si="0"/>
        <v>5</v>
      </c>
      <c r="B11" s="57" t="s">
        <v>59</v>
      </c>
      <c r="C11" s="51" t="str">
        <f t="shared" si="2"/>
        <v>Jun</v>
      </c>
      <c r="D11" s="50" t="s">
        <v>2</v>
      </c>
      <c r="E11" s="195" t="s">
        <v>58</v>
      </c>
      <c r="F11" s="44" t="s">
        <v>43</v>
      </c>
      <c r="G11" s="178">
        <v>169386</v>
      </c>
      <c r="H11" s="45" t="s">
        <v>57</v>
      </c>
      <c r="I11" s="36"/>
      <c r="J11" s="47">
        <f t="shared" si="3"/>
        <v>26</v>
      </c>
      <c r="L11" s="46">
        <f t="shared" si="1"/>
        <v>2</v>
      </c>
      <c r="M11" s="45">
        <f t="shared" si="4"/>
        <v>2</v>
      </c>
      <c r="N11" s="32"/>
      <c r="O11" s="44"/>
      <c r="P11" s="42"/>
      <c r="Q11" s="41"/>
      <c r="R11" s="32"/>
      <c r="S11" s="44"/>
      <c r="T11" s="42"/>
      <c r="U11" s="41"/>
      <c r="V11" s="44"/>
      <c r="W11" s="42"/>
      <c r="X11" s="41"/>
      <c r="Y11" s="44"/>
      <c r="Z11" s="42"/>
      <c r="AA11" s="41"/>
      <c r="AB11" s="44"/>
      <c r="AC11" s="42"/>
      <c r="AD11" s="41"/>
      <c r="AE11" s="44"/>
      <c r="AF11" s="42"/>
      <c r="AG11" s="41"/>
      <c r="AH11" s="43"/>
      <c r="AI11" s="42"/>
      <c r="AJ11" s="41"/>
      <c r="AK11" s="43"/>
      <c r="AL11" s="54">
        <v>22</v>
      </c>
      <c r="AM11" s="41">
        <f>IF(AL11=0,0,IF(AL11=1,IF(AK$5&gt;40,48,IF(INT(AK$5/5)-AK$5/5=0,AK$5+MIN(INT(AK$5/5),8),AK$5+1+MIN(INT(AK$5/5),8))),IF(AL11=2,IF(AK$5&gt;40,44,IF(INT(AK$5/8)-AK$5/8=0,AK$5-1+MIN(INT(AK$5/8),5),AK$5+MIN(INT(AK$5/8),5))),IF(AL11=3,IF(AK$5&gt;40,41,IF(INT(AK$5/13)-AK$5/13=0,AK$5-2+MIN(INT(AK$5/13),3),AK$5-1+MIN(INT(AK$5/13),2))),IF(AK$5&gt;40,IF(AL11&gt;40,1,41-AL11),AK$5+1-AL11)))))</f>
        <v>19</v>
      </c>
      <c r="AN11" s="43"/>
      <c r="AO11" s="42">
        <v>34</v>
      </c>
      <c r="AP11" s="41">
        <f>IF(AO11=0,0,IF(AO11=1,IF(AN$5&gt;40,48,IF(INT(AN$5/5)-AN$5/5=0,AN$5+MIN(INT(AN$5/5),8),AN$5+1+MIN(INT(AN$5/5),8))),IF(AO11=2,IF(AN$5&gt;40,44,IF(INT(AN$5/8)-AN$5/8=0,AN$5-1+MIN(INT(AN$5/8),5),AN$5+MIN(INT(AN$5/8),5))),IF(AO11=3,IF(AN$5&gt;40,41,IF(INT(AN$5/13)-AN$5/13=0,AN$5-2+MIN(INT(AN$5/13),3),AN$5-1+MIN(INT(AN$5/13),2))),IF(AN$5&gt;40,IF(AO11&gt;40,1,41-AO11),AN$5+1-AO11)))))</f>
        <v>7</v>
      </c>
      <c r="AQ11" s="43"/>
      <c r="AR11" s="42"/>
      <c r="AS11" s="41"/>
      <c r="AT11" s="43"/>
      <c r="AU11" s="42"/>
      <c r="AV11" s="41"/>
      <c r="AW11" s="43"/>
      <c r="AX11" s="42"/>
      <c r="AY11" s="41"/>
      <c r="AZ11" s="43"/>
      <c r="BA11" s="42"/>
      <c r="BB11" s="41"/>
    </row>
    <row r="12" spans="1:54" s="27" customFormat="1" ht="12" customHeight="1">
      <c r="A12" s="82">
        <f t="shared" si="0"/>
        <v>6</v>
      </c>
      <c r="B12" s="57" t="s">
        <v>56</v>
      </c>
      <c r="C12" s="51" t="str">
        <f t="shared" si="2"/>
        <v>Jun</v>
      </c>
      <c r="D12" s="50" t="s">
        <v>2</v>
      </c>
      <c r="E12" s="195">
        <v>39330</v>
      </c>
      <c r="F12" s="44" t="s">
        <v>43</v>
      </c>
      <c r="G12" s="178">
        <v>176411</v>
      </c>
      <c r="H12" s="55" t="s">
        <v>55</v>
      </c>
      <c r="I12" s="36"/>
      <c r="J12" s="47">
        <f t="shared" si="3"/>
        <v>22</v>
      </c>
      <c r="L12" s="46">
        <f t="shared" si="1"/>
        <v>1</v>
      </c>
      <c r="M12" s="45">
        <f t="shared" si="4"/>
        <v>1</v>
      </c>
      <c r="N12" s="32"/>
      <c r="O12" s="44"/>
      <c r="P12" s="42">
        <v>19</v>
      </c>
      <c r="Q12" s="71">
        <f>40-(P12-1)</f>
        <v>22</v>
      </c>
      <c r="R12" s="32"/>
      <c r="S12" s="44"/>
      <c r="T12" s="42"/>
      <c r="U12" s="41"/>
      <c r="V12" s="44"/>
      <c r="W12" s="42"/>
      <c r="X12" s="41"/>
      <c r="Y12" s="44"/>
      <c r="Z12" s="42"/>
      <c r="AA12" s="41"/>
      <c r="AB12" s="44"/>
      <c r="AC12" s="42"/>
      <c r="AD12" s="41"/>
      <c r="AE12" s="44"/>
      <c r="AF12" s="42"/>
      <c r="AG12" s="41"/>
      <c r="AH12" s="43"/>
      <c r="AI12" s="42"/>
      <c r="AJ12" s="41"/>
      <c r="AK12" s="43"/>
      <c r="AL12" s="42"/>
      <c r="AM12" s="41"/>
      <c r="AN12" s="43"/>
      <c r="AO12" s="42"/>
      <c r="AP12" s="41"/>
      <c r="AQ12" s="43"/>
      <c r="AR12" s="42"/>
      <c r="AS12" s="41"/>
      <c r="AT12" s="43"/>
      <c r="AU12" s="42"/>
      <c r="AV12" s="41"/>
      <c r="AW12" s="43"/>
      <c r="AX12" s="42"/>
      <c r="AY12" s="41"/>
      <c r="AZ12" s="43"/>
      <c r="BA12" s="42"/>
      <c r="BB12" s="41"/>
    </row>
    <row r="13" spans="1:54" s="27" customFormat="1" ht="12" customHeight="1">
      <c r="A13" s="82">
        <f t="shared" si="0"/>
        <v>7</v>
      </c>
      <c r="B13" s="52" t="s">
        <v>54</v>
      </c>
      <c r="C13" s="51" t="str">
        <f t="shared" si="2"/>
        <v/>
      </c>
      <c r="D13" s="56" t="s">
        <v>2</v>
      </c>
      <c r="E13" s="191">
        <v>36823</v>
      </c>
      <c r="F13" s="44" t="s">
        <v>53</v>
      </c>
      <c r="G13" s="179">
        <v>111177</v>
      </c>
      <c r="H13" s="45" t="s">
        <v>52</v>
      </c>
      <c r="I13" s="62"/>
      <c r="J13" s="47">
        <f t="shared" si="3"/>
        <v>13</v>
      </c>
      <c r="L13" s="46">
        <f t="shared" si="1"/>
        <v>3</v>
      </c>
      <c r="M13" s="45">
        <f t="shared" si="4"/>
        <v>2</v>
      </c>
      <c r="N13" s="32"/>
      <c r="O13" s="44"/>
      <c r="P13" s="42">
        <v>80</v>
      </c>
      <c r="Q13" s="41">
        <v>1</v>
      </c>
      <c r="R13" s="32"/>
      <c r="S13" s="44"/>
      <c r="T13" s="42"/>
      <c r="U13" s="41"/>
      <c r="V13" s="44"/>
      <c r="W13" s="42"/>
      <c r="X13" s="41"/>
      <c r="Y13" s="44"/>
      <c r="Z13" s="42"/>
      <c r="AA13" s="41"/>
      <c r="AB13" s="44"/>
      <c r="AC13" s="54">
        <v>45</v>
      </c>
      <c r="AD13" s="41">
        <f>IF(AC13=0,0,IF(AC13=1,IF(AB$5&gt;40,48,IF(INT(AB$5/5)-AB$5/5=0,AB$5+MIN(INT(AB$5/5),8),AB$5+1+MIN(INT(AB$5/5),8))),IF(AC13=2,IF(AB$5&gt;40,44,IF(INT(AB$5/8)-AB$5/8=0,AB$5-1+MIN(INT(AB$5/8),5),AB$5+MIN(INT(AB$5/8),5))),IF(AC13=3,IF(AB$5&gt;40,41,IF(INT(AB$5/13)-AB$5/13=0,AB$5-2+MIN(INT(AB$5/13),3),AB$5-1+MIN(INT(AB$5/13),2))),IF(AB$5&gt;40,IF(AC13&gt;40,1,41-AC13),AB$5+1-AC13)))))</f>
        <v>1</v>
      </c>
      <c r="AE13" s="44"/>
      <c r="AF13" s="54"/>
      <c r="AG13" s="41"/>
      <c r="AH13" s="43"/>
      <c r="AI13" s="54"/>
      <c r="AJ13" s="41"/>
      <c r="AK13" s="43"/>
      <c r="AL13" s="42"/>
      <c r="AM13" s="41"/>
      <c r="AN13" s="43"/>
      <c r="AO13" s="42"/>
      <c r="AP13" s="41"/>
      <c r="AQ13" s="43"/>
      <c r="AR13" s="42"/>
      <c r="AS13" s="41"/>
      <c r="AT13" s="43"/>
      <c r="AU13" s="42"/>
      <c r="AV13" s="41"/>
      <c r="AW13" s="43"/>
      <c r="AX13" s="42"/>
      <c r="AY13" s="41"/>
      <c r="AZ13" s="43"/>
      <c r="BA13" s="42">
        <v>29</v>
      </c>
      <c r="BB13" s="41">
        <f>IF(BA13=0,0,IF(BA13=1,IF(AZ$5&gt;40,48,IF(INT(AZ$5/5)-AZ$5/5=0,AZ$5+MIN(INT(AZ$5/5),8),AZ$5+1+MIN(INT(AZ$5/5),8))),IF(BA13=2,IF(AZ$5&gt;40,44,IF(INT(AZ$5/8)-AZ$5/8=0,AZ$5-1+MIN(INT(AZ$5/8),5),AZ$5+MIN(INT(AZ$5/8),5))),IF(BA13=3,IF(AZ$5&gt;40,41,IF(INT(AZ$5/13)-AZ$5/13=0,AZ$5-2+MIN(INT(AZ$5/13),3),AZ$5-1+MIN(INT(AZ$5/13),2))),IF(AZ$5&gt;40,IF(BA13&gt;40,1,41-BA13),AZ$5+1-BA13)))))</f>
        <v>12</v>
      </c>
    </row>
    <row r="14" spans="1:54" s="27" customFormat="1" ht="12" customHeight="1">
      <c r="A14" s="76">
        <f t="shared" si="0"/>
        <v>8</v>
      </c>
      <c r="B14" s="57" t="s">
        <v>51</v>
      </c>
      <c r="C14" s="51" t="str">
        <f t="shared" si="2"/>
        <v>Jun</v>
      </c>
      <c r="D14" s="50" t="s">
        <v>2</v>
      </c>
      <c r="E14" s="195">
        <v>39556</v>
      </c>
      <c r="F14" s="44" t="s">
        <v>43</v>
      </c>
      <c r="G14" s="178">
        <v>175891</v>
      </c>
      <c r="H14" s="55" t="s">
        <v>50</v>
      </c>
      <c r="I14" s="36"/>
      <c r="J14" s="47">
        <f t="shared" si="3"/>
        <v>2</v>
      </c>
      <c r="L14" s="46">
        <f t="shared" si="1"/>
        <v>2</v>
      </c>
      <c r="M14" s="45">
        <f t="shared" si="4"/>
        <v>2</v>
      </c>
      <c r="N14" s="81"/>
      <c r="O14" s="44"/>
      <c r="P14" s="42"/>
      <c r="Q14" s="71"/>
      <c r="R14" s="81"/>
      <c r="S14" s="44"/>
      <c r="T14" s="42"/>
      <c r="U14" s="41"/>
      <c r="V14" s="44"/>
      <c r="W14" s="42"/>
      <c r="X14" s="41"/>
      <c r="Y14" s="44"/>
      <c r="Z14" s="42"/>
      <c r="AA14" s="41"/>
      <c r="AB14" s="44"/>
      <c r="AC14" s="42"/>
      <c r="AD14" s="41"/>
      <c r="AE14" s="44"/>
      <c r="AF14" s="42"/>
      <c r="AG14" s="41"/>
      <c r="AH14" s="43"/>
      <c r="AI14" s="42"/>
      <c r="AJ14" s="41"/>
      <c r="AK14" s="43"/>
      <c r="AL14" s="54">
        <v>53</v>
      </c>
      <c r="AM14" s="41">
        <f>IF(AL14=0,0,IF(AL14=1,IF(AK$5&gt;40,48,IF(INT(AK$5/5)-AK$5/5=0,AK$5+MIN(INT(AK$5/5),8),AK$5+1+MIN(INT(AK$5/5),8))),IF(AL14=2,IF(AK$5&gt;40,44,IF(INT(AK$5/8)-AK$5/8=0,AK$5-1+MIN(INT(AK$5/8),5),AK$5+MIN(INT(AK$5/8),5))),IF(AL14=3,IF(AK$5&gt;40,41,IF(INT(AK$5/13)-AK$5/13=0,AK$5-2+MIN(INT(AK$5/13),3),AK$5-1+MIN(INT(AK$5/13),2))),IF(AK$5&gt;40,IF(AL14&gt;40,1,41-AL14),AK$5+1-AL14)))))</f>
        <v>1</v>
      </c>
      <c r="AN14" s="43"/>
      <c r="AO14" s="42">
        <v>67</v>
      </c>
      <c r="AP14" s="41">
        <f>IF(AO14=0,0,IF(AO14=1,IF(AN$5&gt;40,48,IF(INT(AN$5/5)-AN$5/5=0,AN$5+MIN(INT(AN$5/5),8),AN$5+1+MIN(INT(AN$5/5),8))),IF(AO14=2,IF(AN$5&gt;40,44,IF(INT(AN$5/8)-AN$5/8=0,AN$5-1+MIN(INT(AN$5/8),5),AN$5+MIN(INT(AN$5/8),5))),IF(AO14=3,IF(AN$5&gt;40,41,IF(INT(AN$5/13)-AN$5/13=0,AN$5-2+MIN(INT(AN$5/13),3),AN$5-1+MIN(INT(AN$5/13),2))),IF(AN$5&gt;40,IF(AO14&gt;40,1,41-AO14),AN$5+1-AO14)))))</f>
        <v>1</v>
      </c>
      <c r="AQ14" s="43"/>
      <c r="AR14" s="42"/>
      <c r="AS14" s="41"/>
      <c r="AT14" s="43"/>
      <c r="AU14" s="42"/>
      <c r="AV14" s="41"/>
      <c r="AW14" s="43"/>
      <c r="AX14" s="42"/>
      <c r="AY14" s="41"/>
      <c r="AZ14" s="43"/>
      <c r="BA14" s="42"/>
      <c r="BB14" s="41"/>
    </row>
    <row r="15" spans="1:54" s="27" customFormat="1" ht="12" customHeight="1">
      <c r="A15" s="80"/>
      <c r="B15" s="73" t="s">
        <v>49</v>
      </c>
      <c r="C15" s="51" t="str">
        <f t="shared" si="2"/>
        <v/>
      </c>
      <c r="D15" s="79" t="s">
        <v>48</v>
      </c>
      <c r="E15" s="191">
        <v>35703</v>
      </c>
      <c r="F15" s="44" t="s">
        <v>35</v>
      </c>
      <c r="G15" s="180">
        <v>174585</v>
      </c>
      <c r="H15" s="78" t="s">
        <v>47</v>
      </c>
      <c r="I15" s="36"/>
      <c r="J15" s="47">
        <f t="shared" si="3"/>
        <v>2</v>
      </c>
      <c r="L15" s="46">
        <f t="shared" si="1"/>
        <v>2</v>
      </c>
      <c r="M15" s="45">
        <f t="shared" si="4"/>
        <v>2</v>
      </c>
      <c r="N15" s="32"/>
      <c r="O15" s="70"/>
      <c r="P15" s="42"/>
      <c r="Q15" s="71"/>
      <c r="R15" s="32"/>
      <c r="S15" s="70"/>
      <c r="T15" s="42"/>
      <c r="U15" s="71"/>
      <c r="V15" s="70"/>
      <c r="W15" s="42"/>
      <c r="X15" s="67"/>
      <c r="Y15" s="70"/>
      <c r="Z15" s="42"/>
      <c r="AA15" s="67"/>
      <c r="AB15" s="70"/>
      <c r="AC15" s="77"/>
      <c r="AD15" s="41"/>
      <c r="AE15" s="70"/>
      <c r="AF15" s="54">
        <v>47</v>
      </c>
      <c r="AG15" s="67">
        <f>IF(AF15=0,0,IF(AF15=1,IF(AE$5&gt;40,48,IF(INT(AE$5/5)-AE$5/5=0,AE$5+MIN(INT(AE$5/5),8),AE$5+1+MIN(INT(AE$5/5),8))),IF(AF15=2,IF(AE$5&gt;40,44,IF(INT(AE$5/8)-AE$5/8=0,AE$5-1+MIN(INT(AE$5/8),5),AE$5+MIN(INT(AE$5/8),5))),IF(AF15=3,IF(AE$5&gt;40,41,IF(INT(AE$5/13)-AE$5/13=0,AE$5-2+MIN(INT(AE$5/13),3),AE$5-1+MIN(INT(AE$5/13),2))),IF(AE$5&gt;40,IF(AF15&gt;40,1,41-AF15),AE$5+1-AF15)))))</f>
        <v>1</v>
      </c>
      <c r="AH15" s="69"/>
      <c r="AI15" s="68"/>
      <c r="AJ15" s="67"/>
      <c r="AK15" s="69"/>
      <c r="AL15" s="68"/>
      <c r="AM15" s="67"/>
      <c r="AN15" s="69"/>
      <c r="AO15" s="68">
        <v>59</v>
      </c>
      <c r="AP15" s="67">
        <f>IF(AO15=0,0,IF(AO15=1,IF(AN$5&gt;40,48,IF(INT(AN$5/5)-AN$5/5=0,AN$5+MIN(INT(AN$5/5),8),AN$5+1+MIN(INT(AN$5/5),8))),IF(AO15=2,IF(AN$5&gt;40,44,IF(INT(AN$5/8)-AN$5/8=0,AN$5-1+MIN(INT(AN$5/8),5),AN$5+MIN(INT(AN$5/8),5))),IF(AO15=3,IF(AN$5&gt;40,41,IF(INT(AN$5/13)-AN$5/13=0,AN$5-2+MIN(INT(AN$5/13),3),AN$5-1+MIN(INT(AN$5/13),2))),IF(AN$5&gt;40,IF(AO15&gt;40,1,41-AO15),AN$5+1-AO15)))))</f>
        <v>1</v>
      </c>
      <c r="AQ15" s="69"/>
      <c r="AR15" s="68"/>
      <c r="AS15" s="67"/>
      <c r="AT15" s="69"/>
      <c r="AU15" s="68"/>
      <c r="AV15" s="67"/>
      <c r="AW15" s="69"/>
      <c r="AX15" s="68"/>
      <c r="AY15" s="67"/>
      <c r="AZ15" s="69"/>
      <c r="BA15" s="68"/>
      <c r="BB15" s="67"/>
    </row>
    <row r="16" spans="1:54" s="27" customFormat="1" ht="12" customHeight="1">
      <c r="A16" s="76">
        <f>ROW(A16)-6</f>
        <v>10</v>
      </c>
      <c r="B16" s="75" t="s">
        <v>46</v>
      </c>
      <c r="C16" s="51" t="str">
        <f t="shared" si="2"/>
        <v>Jun</v>
      </c>
      <c r="D16" s="50" t="s">
        <v>2</v>
      </c>
      <c r="E16" s="191">
        <v>39325</v>
      </c>
      <c r="F16" s="44" t="s">
        <v>45</v>
      </c>
      <c r="G16" s="179">
        <v>176201</v>
      </c>
      <c r="H16" s="45">
        <v>90155</v>
      </c>
      <c r="I16" s="48"/>
      <c r="J16" s="47">
        <f t="shared" si="3"/>
        <v>1</v>
      </c>
      <c r="L16" s="46">
        <f t="shared" si="1"/>
        <v>1</v>
      </c>
      <c r="M16" s="45">
        <f t="shared" si="4"/>
        <v>1</v>
      </c>
      <c r="N16" s="32"/>
      <c r="O16" s="74"/>
      <c r="P16" s="42">
        <v>104</v>
      </c>
      <c r="Q16" s="41">
        <v>1</v>
      </c>
      <c r="R16" s="32"/>
      <c r="S16" s="74"/>
      <c r="T16" s="42"/>
      <c r="U16" s="41"/>
      <c r="V16" s="74"/>
      <c r="W16" s="42"/>
      <c r="X16" s="41"/>
      <c r="Y16" s="74"/>
      <c r="Z16" s="42"/>
      <c r="AA16" s="41"/>
      <c r="AB16" s="74"/>
      <c r="AC16" s="42"/>
      <c r="AD16" s="41"/>
      <c r="AE16" s="74"/>
      <c r="AF16" s="42"/>
      <c r="AG16" s="41"/>
      <c r="AH16" s="43"/>
      <c r="AI16" s="42"/>
      <c r="AJ16" s="41"/>
      <c r="AK16" s="43"/>
      <c r="AL16" s="42"/>
      <c r="AM16" s="41"/>
      <c r="AN16" s="43"/>
      <c r="AO16" s="42"/>
      <c r="AP16" s="41"/>
      <c r="AQ16" s="43"/>
      <c r="AR16" s="42"/>
      <c r="AS16" s="41"/>
      <c r="AT16" s="43"/>
      <c r="AU16" s="42"/>
      <c r="AV16" s="41"/>
      <c r="AW16" s="43"/>
      <c r="AX16" s="42"/>
      <c r="AY16" s="41"/>
      <c r="AZ16" s="43"/>
      <c r="BA16" s="42"/>
      <c r="BB16" s="41"/>
    </row>
    <row r="17" spans="1:54" s="27" customFormat="1" ht="12" customHeight="1">
      <c r="A17" s="53"/>
      <c r="B17" s="57" t="s">
        <v>44</v>
      </c>
      <c r="C17" s="51" t="str">
        <f t="shared" si="2"/>
        <v>Jun</v>
      </c>
      <c r="D17" s="50" t="s">
        <v>2</v>
      </c>
      <c r="E17" s="195">
        <v>40286</v>
      </c>
      <c r="F17" s="44" t="s">
        <v>43</v>
      </c>
      <c r="G17" s="178">
        <v>175884</v>
      </c>
      <c r="H17" s="45" t="s">
        <v>42</v>
      </c>
      <c r="I17" s="36"/>
      <c r="J17" s="47">
        <f t="shared" si="3"/>
        <v>1</v>
      </c>
      <c r="L17" s="46">
        <f t="shared" si="1"/>
        <v>1</v>
      </c>
      <c r="M17" s="45">
        <f t="shared" si="4"/>
        <v>1</v>
      </c>
      <c r="N17" s="32"/>
      <c r="O17" s="44"/>
      <c r="P17" s="42"/>
      <c r="Q17" s="41"/>
      <c r="R17" s="32"/>
      <c r="S17" s="44"/>
      <c r="T17" s="42"/>
      <c r="U17" s="41"/>
      <c r="V17" s="44"/>
      <c r="W17" s="42"/>
      <c r="X17" s="41"/>
      <c r="Y17" s="44"/>
      <c r="Z17" s="42"/>
      <c r="AA17" s="41"/>
      <c r="AB17" s="44"/>
      <c r="AC17" s="42"/>
      <c r="AD17" s="41"/>
      <c r="AE17" s="44"/>
      <c r="AF17" s="42"/>
      <c r="AG17" s="41"/>
      <c r="AH17" s="43"/>
      <c r="AI17" s="42"/>
      <c r="AJ17" s="41"/>
      <c r="AK17" s="43"/>
      <c r="AL17" s="54"/>
      <c r="AM17" s="41"/>
      <c r="AN17" s="43"/>
      <c r="AO17" s="42">
        <v>63</v>
      </c>
      <c r="AP17" s="41">
        <f>IF(AO17=0,0,IF(AO17=1,IF(AN$5&gt;40,48,IF(INT(AN$5/5)-AN$5/5=0,AN$5+MIN(INT(AN$5/5),8),AN$5+1+MIN(INT(AN$5/5),8))),IF(AO17=2,IF(AN$5&gt;40,44,IF(INT(AN$5/8)-AN$5/8=0,AN$5-1+MIN(INT(AN$5/8),5),AN$5+MIN(INT(AN$5/8),5))),IF(AO17=3,IF(AN$5&gt;40,41,IF(INT(AN$5/13)-AN$5/13=0,AN$5-2+MIN(INT(AN$5/13),3),AN$5-1+MIN(INT(AN$5/13),2))),IF(AN$5&gt;40,IF(AO17&gt;40,1,41-AO17),AN$5+1-AO17)))))</f>
        <v>1</v>
      </c>
      <c r="AQ17" s="43"/>
      <c r="AR17" s="42"/>
      <c r="AS17" s="41"/>
      <c r="AT17" s="43"/>
      <c r="AU17" s="42"/>
      <c r="AV17" s="41"/>
      <c r="AW17" s="43"/>
      <c r="AX17" s="42"/>
      <c r="AY17" s="41"/>
      <c r="AZ17" s="43"/>
      <c r="BA17" s="42"/>
      <c r="BB17" s="41"/>
    </row>
    <row r="18" spans="1:54" s="27" customFormat="1" ht="12" customHeight="1">
      <c r="A18" s="53"/>
      <c r="B18" s="73" t="s">
        <v>41</v>
      </c>
      <c r="C18" s="51" t="str">
        <f t="shared" si="2"/>
        <v>Jun</v>
      </c>
      <c r="D18" s="72" t="s">
        <v>2</v>
      </c>
      <c r="E18" s="191">
        <v>41506</v>
      </c>
      <c r="F18" s="44" t="s">
        <v>40</v>
      </c>
      <c r="G18" s="180">
        <v>174558</v>
      </c>
      <c r="H18" s="55" t="s">
        <v>39</v>
      </c>
      <c r="I18" s="48"/>
      <c r="J18" s="47">
        <f t="shared" si="3"/>
        <v>1</v>
      </c>
      <c r="L18" s="46">
        <f t="shared" si="1"/>
        <v>1</v>
      </c>
      <c r="M18" s="45">
        <f t="shared" si="4"/>
        <v>1</v>
      </c>
      <c r="N18" s="32"/>
      <c r="O18" s="70"/>
      <c r="P18" s="42"/>
      <c r="Q18" s="71"/>
      <c r="R18" s="32"/>
      <c r="S18" s="70"/>
      <c r="T18" s="42"/>
      <c r="U18" s="71"/>
      <c r="V18" s="70"/>
      <c r="W18" s="42"/>
      <c r="X18" s="67"/>
      <c r="Y18" s="70"/>
      <c r="Z18" s="42"/>
      <c r="AA18" s="67"/>
      <c r="AB18" s="70"/>
      <c r="AC18" s="54">
        <v>47</v>
      </c>
      <c r="AD18" s="41">
        <f>IF(AC18=0,0,IF(AC18=1,IF(AB$5&gt;40,48,IF(INT(AB$5/5)-AB$5/5=0,AB$5+MIN(INT(AB$5/5),8),AB$5+1+MIN(INT(AB$5/5),8))),IF(AC18=2,IF(AB$5&gt;40,44,IF(INT(AB$5/8)-AB$5/8=0,AB$5-1+MIN(INT(AB$5/8),5),AB$5+MIN(INT(AB$5/8),5))),IF(AC18=3,IF(AB$5&gt;40,41,IF(INT(AB$5/13)-AB$5/13=0,AB$5-2+MIN(INT(AB$5/13),3),AB$5-1+MIN(INT(AB$5/13),2))),IF(AB$5&gt;40,IF(AC18&gt;40,1,41-AC18),AB$5+1-AC18)))))</f>
        <v>1</v>
      </c>
      <c r="AE18" s="70"/>
      <c r="AF18" s="42"/>
      <c r="AG18" s="67"/>
      <c r="AH18" s="69"/>
      <c r="AI18" s="68"/>
      <c r="AJ18" s="67"/>
      <c r="AK18" s="69"/>
      <c r="AL18" s="68"/>
      <c r="AM18" s="67"/>
      <c r="AN18" s="69"/>
      <c r="AO18" s="68"/>
      <c r="AP18" s="67"/>
      <c r="AQ18" s="69"/>
      <c r="AR18" s="68"/>
      <c r="AS18" s="67"/>
      <c r="AT18" s="69"/>
      <c r="AU18" s="68"/>
      <c r="AV18" s="67"/>
      <c r="AW18" s="69"/>
      <c r="AX18" s="68"/>
      <c r="AY18" s="67"/>
      <c r="AZ18" s="69"/>
      <c r="BA18" s="68"/>
      <c r="BB18" s="67"/>
    </row>
    <row r="19" spans="1:54" s="27" customFormat="1" ht="12" customHeight="1">
      <c r="A19" s="53"/>
      <c r="B19" s="52" t="s">
        <v>38</v>
      </c>
      <c r="C19" s="51" t="str">
        <f t="shared" si="2"/>
        <v>Jun</v>
      </c>
      <c r="D19" s="56" t="s">
        <v>2</v>
      </c>
      <c r="E19" s="191">
        <v>39800</v>
      </c>
      <c r="F19" s="44" t="s">
        <v>37</v>
      </c>
      <c r="G19" s="181">
        <v>171114</v>
      </c>
      <c r="H19" s="65">
        <v>70018</v>
      </c>
      <c r="I19" s="64"/>
      <c r="J19" s="47">
        <f t="shared" si="3"/>
        <v>1</v>
      </c>
      <c r="L19" s="46">
        <f t="shared" si="1"/>
        <v>1</v>
      </c>
      <c r="M19" s="45">
        <f t="shared" si="4"/>
        <v>1</v>
      </c>
      <c r="N19" s="32"/>
      <c r="O19" s="44"/>
      <c r="P19" s="42">
        <v>87</v>
      </c>
      <c r="Q19" s="41">
        <v>1</v>
      </c>
      <c r="R19" s="32"/>
      <c r="S19" s="44"/>
      <c r="T19" s="42"/>
      <c r="U19" s="41"/>
      <c r="V19" s="44"/>
      <c r="W19" s="42"/>
      <c r="X19" s="41"/>
      <c r="Y19" s="44"/>
      <c r="Z19" s="42"/>
      <c r="AA19" s="41"/>
      <c r="AB19" s="44"/>
      <c r="AC19" s="42"/>
      <c r="AD19" s="41"/>
      <c r="AE19" s="44"/>
      <c r="AF19" s="42"/>
      <c r="AG19" s="41"/>
      <c r="AH19" s="43"/>
      <c r="AI19" s="54"/>
      <c r="AJ19" s="41"/>
      <c r="AK19" s="43"/>
      <c r="AL19" s="42"/>
      <c r="AM19" s="41"/>
      <c r="AN19" s="43"/>
      <c r="AO19" s="42"/>
      <c r="AP19" s="41"/>
      <c r="AQ19" s="43"/>
      <c r="AR19" s="42"/>
      <c r="AS19" s="41"/>
      <c r="AT19" s="43"/>
      <c r="AU19" s="42"/>
      <c r="AV19" s="41"/>
      <c r="AW19" s="43"/>
      <c r="AX19" s="42"/>
      <c r="AY19" s="41"/>
      <c r="AZ19" s="43"/>
      <c r="BA19" s="42"/>
      <c r="BB19" s="41"/>
    </row>
    <row r="20" spans="1:54" s="27" customFormat="1" ht="12" customHeight="1">
      <c r="A20" s="53"/>
      <c r="B20" s="52" t="s">
        <v>36</v>
      </c>
      <c r="C20" s="51" t="str">
        <f t="shared" si="2"/>
        <v/>
      </c>
      <c r="D20" s="50" t="s">
        <v>2</v>
      </c>
      <c r="E20" s="191">
        <v>31459</v>
      </c>
      <c r="F20" s="44" t="s">
        <v>35</v>
      </c>
      <c r="G20" s="179">
        <v>163078</v>
      </c>
      <c r="H20" s="55" t="s">
        <v>34</v>
      </c>
      <c r="I20" s="36"/>
      <c r="J20" s="47">
        <f t="shared" si="3"/>
        <v>1</v>
      </c>
      <c r="L20" s="46">
        <f t="shared" si="1"/>
        <v>1</v>
      </c>
      <c r="M20" s="45">
        <f t="shared" si="4"/>
        <v>1</v>
      </c>
      <c r="N20" s="32"/>
      <c r="O20" s="44"/>
      <c r="P20" s="42"/>
      <c r="Q20" s="41"/>
      <c r="R20" s="32"/>
      <c r="S20" s="44"/>
      <c r="T20" s="42"/>
      <c r="U20" s="41"/>
      <c r="V20" s="44"/>
      <c r="W20" s="42"/>
      <c r="X20" s="41"/>
      <c r="Y20" s="44"/>
      <c r="Z20" s="42"/>
      <c r="AA20" s="41"/>
      <c r="AB20" s="44"/>
      <c r="AC20" s="42"/>
      <c r="AD20" s="41"/>
      <c r="AE20" s="44"/>
      <c r="AF20" s="42">
        <v>50</v>
      </c>
      <c r="AG20" s="41">
        <f>IF(AF20=0,0,IF(AF20=1,IF(AE$5&gt;40,48,IF(INT(AE$5/5)-AE$5/5=0,AE$5+MIN(INT(AE$5/5),8),AE$5+1+MIN(INT(AE$5/5),8))),IF(AF20=2,IF(AE$5&gt;40,44,IF(INT(AE$5/8)-AE$5/8=0,AE$5-1+MIN(INT(AE$5/8),5),AE$5+MIN(INT(AE$5/8),5))),IF(AF20=3,IF(AE$5&gt;40,41,IF(INT(AE$5/13)-AE$5/13=0,AE$5-2+MIN(INT(AE$5/13),3),AE$5-1+MIN(INT(AE$5/13),2))),IF(AE$5&gt;40,IF(AF20&gt;40,1,41-AF20),AE$5+1-AF20)))))</f>
        <v>1</v>
      </c>
      <c r="AH20" s="43"/>
      <c r="AI20" s="42"/>
      <c r="AJ20" s="41"/>
      <c r="AK20" s="43"/>
      <c r="AL20" s="42"/>
      <c r="AM20" s="41"/>
      <c r="AN20" s="43"/>
      <c r="AO20" s="42"/>
      <c r="AP20" s="41"/>
      <c r="AQ20" s="43"/>
      <c r="AR20" s="42"/>
      <c r="AS20" s="41"/>
      <c r="AT20" s="43"/>
      <c r="AU20" s="42"/>
      <c r="AV20" s="41"/>
      <c r="AW20" s="43"/>
      <c r="AX20" s="42"/>
      <c r="AY20" s="41"/>
      <c r="AZ20" s="43"/>
      <c r="BA20" s="42"/>
      <c r="BB20" s="41"/>
    </row>
    <row r="21" spans="1:54" s="27" customFormat="1" ht="12" customHeight="1">
      <c r="A21" s="53"/>
      <c r="B21" s="66" t="s">
        <v>33</v>
      </c>
      <c r="C21" s="51" t="str">
        <f t="shared" si="2"/>
        <v/>
      </c>
      <c r="D21" s="50" t="s">
        <v>2</v>
      </c>
      <c r="E21" s="191">
        <v>35279</v>
      </c>
      <c r="F21" s="44" t="s">
        <v>26</v>
      </c>
      <c r="G21" s="179">
        <v>167639</v>
      </c>
      <c r="H21" s="45" t="s">
        <v>32</v>
      </c>
      <c r="I21" s="36"/>
      <c r="J21" s="47">
        <f t="shared" si="3"/>
        <v>1</v>
      </c>
      <c r="L21" s="46">
        <f t="shared" si="1"/>
        <v>1</v>
      </c>
      <c r="M21" s="45">
        <f t="shared" si="4"/>
        <v>1</v>
      </c>
      <c r="N21" s="32"/>
      <c r="O21" s="44"/>
      <c r="P21" s="42"/>
      <c r="Q21" s="41"/>
      <c r="R21" s="32"/>
      <c r="S21" s="44"/>
      <c r="T21" s="42"/>
      <c r="U21" s="41"/>
      <c r="V21" s="44"/>
      <c r="W21" s="42"/>
      <c r="X21" s="41"/>
      <c r="Y21" s="44"/>
      <c r="Z21" s="42"/>
      <c r="AA21" s="41"/>
      <c r="AB21" s="44"/>
      <c r="AC21" s="42">
        <v>48</v>
      </c>
      <c r="AD21" s="41">
        <f>IF(AC21=0,0,IF(AC21=1,IF(AB$5&gt;40,48,IF(INT(AB$5/5)-AB$5/5=0,AB$5+MIN(INT(AB$5/5),8),AB$5+1+MIN(INT(AB$5/5),8))),IF(AC21=2,IF(AB$5&gt;40,44,IF(INT(AB$5/8)-AB$5/8=0,AB$5-1+MIN(INT(AB$5/8),5),AB$5+MIN(INT(AB$5/8),5))),IF(AC21=3,IF(AB$5&gt;40,41,IF(INT(AB$5/13)-AB$5/13=0,AB$5-2+MIN(INT(AB$5/13),3),AB$5-1+MIN(INT(AB$5/13),2))),IF(AB$5&gt;40,IF(AC21&gt;40,1,41-AC21),AB$5+1-AC21)))))</f>
        <v>1</v>
      </c>
      <c r="AE21" s="44"/>
      <c r="AF21" s="54"/>
      <c r="AG21" s="41"/>
      <c r="AH21" s="43"/>
      <c r="AI21" s="42"/>
      <c r="AJ21" s="41"/>
      <c r="AK21" s="43"/>
      <c r="AL21" s="42"/>
      <c r="AM21" s="41"/>
      <c r="AN21" s="43"/>
      <c r="AO21" s="42"/>
      <c r="AP21" s="41"/>
      <c r="AQ21" s="43"/>
      <c r="AR21" s="42"/>
      <c r="AS21" s="41"/>
      <c r="AT21" s="43"/>
      <c r="AU21" s="42"/>
      <c r="AV21" s="41"/>
      <c r="AW21" s="43"/>
      <c r="AX21" s="42"/>
      <c r="AY21" s="41"/>
      <c r="AZ21" s="43"/>
      <c r="BA21" s="42"/>
      <c r="BB21" s="41"/>
    </row>
    <row r="22" spans="1:54" s="27" customFormat="1" ht="12" customHeight="1">
      <c r="A22" s="53"/>
      <c r="B22" s="66" t="s">
        <v>31</v>
      </c>
      <c r="C22" s="51" t="str">
        <f t="shared" si="2"/>
        <v/>
      </c>
      <c r="D22" s="50" t="s">
        <v>2</v>
      </c>
      <c r="E22" s="191">
        <v>38854</v>
      </c>
      <c r="F22" s="44" t="s">
        <v>26</v>
      </c>
      <c r="G22" s="181">
        <v>174883</v>
      </c>
      <c r="H22" s="45" t="s">
        <v>30</v>
      </c>
      <c r="I22" s="36"/>
      <c r="J22" s="47">
        <f t="shared" si="3"/>
        <v>1</v>
      </c>
      <c r="L22" s="46">
        <f t="shared" si="1"/>
        <v>1</v>
      </c>
      <c r="M22" s="45">
        <f t="shared" si="4"/>
        <v>1</v>
      </c>
      <c r="N22" s="32"/>
      <c r="O22" s="44"/>
      <c r="P22" s="42"/>
      <c r="Q22" s="41"/>
      <c r="R22" s="32"/>
      <c r="S22" s="44"/>
      <c r="T22" s="42"/>
      <c r="U22" s="41"/>
      <c r="V22" s="44"/>
      <c r="W22" s="42"/>
      <c r="X22" s="41"/>
      <c r="Y22" s="44"/>
      <c r="Z22" s="42"/>
      <c r="AA22" s="41"/>
      <c r="AB22" s="44"/>
      <c r="AC22" s="42">
        <v>52</v>
      </c>
      <c r="AD22" s="41">
        <f>IF(AC22=0,0,IF(AC22=1,IF(AB$5&gt;40,48,IF(INT(AB$5/5)-AB$5/5=0,AB$5+MIN(INT(AB$5/5),8),AB$5+1+MIN(INT(AB$5/5),8))),IF(AC22=2,IF(AB$5&gt;40,44,IF(INT(AB$5/8)-AB$5/8=0,AB$5-1+MIN(INT(AB$5/8),5),AB$5+MIN(INT(AB$5/8),5))),IF(AC22=3,IF(AB$5&gt;40,41,IF(INT(AB$5/13)-AB$5/13=0,AB$5-2+MIN(INT(AB$5/13),3),AB$5-1+MIN(INT(AB$5/13),2))),IF(AB$5&gt;40,IF(AC22&gt;40,1,41-AC22),AB$5+1-AC22)))))</f>
        <v>1</v>
      </c>
      <c r="AE22" s="44"/>
      <c r="AF22" s="42"/>
      <c r="AG22" s="41"/>
      <c r="AH22" s="43"/>
      <c r="AI22" s="42"/>
      <c r="AJ22" s="41"/>
      <c r="AK22" s="43"/>
      <c r="AL22" s="42"/>
      <c r="AM22" s="41"/>
      <c r="AN22" s="43"/>
      <c r="AO22" s="42"/>
      <c r="AP22" s="41"/>
      <c r="AQ22" s="43"/>
      <c r="AR22" s="42"/>
      <c r="AS22" s="41"/>
      <c r="AT22" s="43"/>
      <c r="AU22" s="42"/>
      <c r="AV22" s="41"/>
      <c r="AW22" s="43"/>
      <c r="AX22" s="42"/>
      <c r="AY22" s="41"/>
      <c r="AZ22" s="43"/>
      <c r="BA22" s="42"/>
      <c r="BB22" s="41"/>
    </row>
    <row r="23" spans="1:54" s="27" customFormat="1" ht="12" customHeight="1">
      <c r="A23" s="53"/>
      <c r="B23" s="66" t="s">
        <v>29</v>
      </c>
      <c r="C23" s="51" t="str">
        <f t="shared" si="2"/>
        <v/>
      </c>
      <c r="D23" s="50" t="s">
        <v>2</v>
      </c>
      <c r="E23" s="191">
        <v>25626</v>
      </c>
      <c r="F23" s="44" t="s">
        <v>26</v>
      </c>
      <c r="G23" s="179">
        <v>168185</v>
      </c>
      <c r="H23" s="45" t="s">
        <v>28</v>
      </c>
      <c r="I23" s="36"/>
      <c r="J23" s="47">
        <f t="shared" si="3"/>
        <v>1</v>
      </c>
      <c r="L23" s="46">
        <f t="shared" si="1"/>
        <v>1</v>
      </c>
      <c r="M23" s="45">
        <f t="shared" si="4"/>
        <v>1</v>
      </c>
      <c r="N23" s="32"/>
      <c r="O23" s="44"/>
      <c r="P23" s="42"/>
      <c r="Q23" s="41"/>
      <c r="R23" s="32"/>
      <c r="S23" s="44"/>
      <c r="T23" s="42"/>
      <c r="U23" s="41"/>
      <c r="V23" s="44"/>
      <c r="W23" s="42"/>
      <c r="X23" s="41"/>
      <c r="Y23" s="44"/>
      <c r="Z23" s="42"/>
      <c r="AA23" s="41"/>
      <c r="AB23" s="44"/>
      <c r="AC23" s="42">
        <v>53</v>
      </c>
      <c r="AD23" s="41">
        <f>IF(AC23=0,0,IF(AC23=1,IF(AB$5&gt;40,48,IF(INT(AB$5/5)-AB$5/5=0,AB$5+MIN(INT(AB$5/5),8),AB$5+1+MIN(INT(AB$5/5),8))),IF(AC23=2,IF(AB$5&gt;40,44,IF(INT(AB$5/8)-AB$5/8=0,AB$5-1+MIN(INT(AB$5/8),5),AB$5+MIN(INT(AB$5/8),5))),IF(AC23=3,IF(AB$5&gt;40,41,IF(INT(AB$5/13)-AB$5/13=0,AB$5-2+MIN(INT(AB$5/13),3),AB$5-1+MIN(INT(AB$5/13),2))),IF(AB$5&gt;40,IF(AC23&gt;40,1,41-AC23),AB$5+1-AC23)))))</f>
        <v>1</v>
      </c>
      <c r="AE23" s="44"/>
      <c r="AF23" s="54"/>
      <c r="AG23" s="41"/>
      <c r="AH23" s="43"/>
      <c r="AI23" s="42"/>
      <c r="AJ23" s="41"/>
      <c r="AK23" s="43"/>
      <c r="AL23" s="42"/>
      <c r="AM23" s="41"/>
      <c r="AN23" s="43"/>
      <c r="AO23" s="42"/>
      <c r="AP23" s="41"/>
      <c r="AQ23" s="43"/>
      <c r="AR23" s="42"/>
      <c r="AS23" s="41"/>
      <c r="AT23" s="43"/>
      <c r="AU23" s="42"/>
      <c r="AV23" s="41"/>
      <c r="AW23" s="43"/>
      <c r="AX23" s="42"/>
      <c r="AY23" s="41"/>
      <c r="AZ23" s="43"/>
      <c r="BA23" s="42"/>
      <c r="BB23" s="41"/>
    </row>
    <row r="24" spans="1:54" s="27" customFormat="1" ht="12" customHeight="1">
      <c r="A24" s="53"/>
      <c r="B24" s="52" t="s">
        <v>27</v>
      </c>
      <c r="C24" s="51" t="str">
        <f t="shared" si="2"/>
        <v/>
      </c>
      <c r="D24" s="56" t="s">
        <v>2</v>
      </c>
      <c r="E24" s="191">
        <v>38576</v>
      </c>
      <c r="F24" s="44" t="s">
        <v>26</v>
      </c>
      <c r="G24" s="181">
        <v>167723</v>
      </c>
      <c r="H24" s="65" t="s">
        <v>25</v>
      </c>
      <c r="I24" s="64"/>
      <c r="J24" s="47">
        <f t="shared" si="3"/>
        <v>1</v>
      </c>
      <c r="L24" s="46">
        <f t="shared" si="1"/>
        <v>1</v>
      </c>
      <c r="M24" s="45">
        <f t="shared" si="4"/>
        <v>1</v>
      </c>
      <c r="N24" s="32"/>
      <c r="O24" s="44"/>
      <c r="P24" s="42">
        <v>78</v>
      </c>
      <c r="Q24" s="41">
        <v>1</v>
      </c>
      <c r="R24" s="32"/>
      <c r="S24" s="44"/>
      <c r="T24" s="42"/>
      <c r="U24" s="41"/>
      <c r="V24" s="44"/>
      <c r="W24" s="42"/>
      <c r="X24" s="41"/>
      <c r="Y24" s="44"/>
      <c r="Z24" s="42"/>
      <c r="AA24" s="41"/>
      <c r="AB24" s="44"/>
      <c r="AC24" s="42"/>
      <c r="AD24" s="41"/>
      <c r="AE24" s="44"/>
      <c r="AF24" s="42"/>
      <c r="AG24" s="41"/>
      <c r="AH24" s="43"/>
      <c r="AI24" s="42"/>
      <c r="AJ24" s="41"/>
      <c r="AK24" s="43"/>
      <c r="AL24" s="42"/>
      <c r="AM24" s="41"/>
      <c r="AN24" s="43"/>
      <c r="AO24" s="42"/>
      <c r="AP24" s="41"/>
      <c r="AQ24" s="43"/>
      <c r="AR24" s="42"/>
      <c r="AS24" s="41"/>
      <c r="AT24" s="43"/>
      <c r="AU24" s="42"/>
      <c r="AV24" s="41"/>
      <c r="AW24" s="43"/>
      <c r="AX24" s="42"/>
      <c r="AY24" s="41"/>
      <c r="AZ24" s="43"/>
      <c r="BA24" s="42"/>
      <c r="BB24" s="41"/>
    </row>
    <row r="25" spans="1:54" s="27" customFormat="1" ht="12" customHeight="1">
      <c r="A25" s="53"/>
      <c r="B25" s="52" t="s">
        <v>24</v>
      </c>
      <c r="C25" s="51" t="str">
        <f t="shared" si="2"/>
        <v/>
      </c>
      <c r="D25" s="56" t="s">
        <v>2</v>
      </c>
      <c r="E25" s="191">
        <v>36090</v>
      </c>
      <c r="F25" s="44" t="s">
        <v>23</v>
      </c>
      <c r="G25" s="179">
        <v>100846</v>
      </c>
      <c r="H25" s="63" t="s">
        <v>22</v>
      </c>
      <c r="I25" s="48"/>
      <c r="J25" s="47">
        <f t="shared" si="3"/>
        <v>1</v>
      </c>
      <c r="L25" s="46">
        <f t="shared" si="1"/>
        <v>1</v>
      </c>
      <c r="M25" s="45">
        <f t="shared" si="4"/>
        <v>1</v>
      </c>
      <c r="N25" s="32"/>
      <c r="O25" s="44"/>
      <c r="P25" s="42"/>
      <c r="Q25" s="41"/>
      <c r="R25" s="32"/>
      <c r="S25" s="44"/>
      <c r="T25" s="42"/>
      <c r="U25" s="41"/>
      <c r="V25" s="44"/>
      <c r="W25" s="42"/>
      <c r="X25" s="41"/>
      <c r="Y25" s="44"/>
      <c r="Z25" s="42"/>
      <c r="AA25" s="41"/>
      <c r="AB25" s="44"/>
      <c r="AC25" s="42"/>
      <c r="AD25" s="41"/>
      <c r="AE25" s="44"/>
      <c r="AF25" s="42"/>
      <c r="AG25" s="41"/>
      <c r="AH25" s="43"/>
      <c r="AI25" s="42">
        <v>62</v>
      </c>
      <c r="AJ25" s="41">
        <f>IF(AI25=0,0,IF(AI25=1,IF(AH$5&gt;40,48,IF(INT(AH$5/5)-AH$5/5=0,AH$5+MIN(INT(AH$5/5),8),AH$5+1+MIN(INT(AH$5/5),8))),IF(AI25=2,IF(AH$5&gt;40,44,IF(INT(AH$5/8)-AH$5/8=0,AH$5-1+MIN(INT(AH$5/8),5),AH$5+MIN(INT(AH$5/8),5))),IF(AI25=3,IF(AH$5&gt;40,41,IF(INT(AH$5/13)-AH$5/13=0,AH$5-2+MIN(INT(AH$5/13),3),AH$5-1+MIN(INT(AH$5/13),2))),IF(AH$5&gt;40,IF(AI25&gt;40,1,41-AI25),AH$5+1-AI25)))))</f>
        <v>1</v>
      </c>
      <c r="AK25" s="43"/>
      <c r="AL25" s="42"/>
      <c r="AM25" s="41"/>
      <c r="AN25" s="43"/>
      <c r="AO25" s="42"/>
      <c r="AP25" s="41"/>
      <c r="AQ25" s="43"/>
      <c r="AR25" s="42"/>
      <c r="AS25" s="41"/>
      <c r="AT25" s="43"/>
      <c r="AU25" s="42"/>
      <c r="AV25" s="41"/>
      <c r="AW25" s="43"/>
      <c r="AX25" s="42"/>
      <c r="AY25" s="41"/>
      <c r="AZ25" s="43"/>
      <c r="BA25" s="42"/>
      <c r="BB25" s="41"/>
    </row>
    <row r="26" spans="1:54" s="27" customFormat="1" ht="12" customHeight="1">
      <c r="A26" s="53"/>
      <c r="B26" s="52" t="s">
        <v>21</v>
      </c>
      <c r="C26" s="51" t="str">
        <f t="shared" si="2"/>
        <v/>
      </c>
      <c r="D26" s="50" t="s">
        <v>2</v>
      </c>
      <c r="E26" s="191">
        <v>36548</v>
      </c>
      <c r="F26" s="44" t="s">
        <v>20</v>
      </c>
      <c r="G26" s="179">
        <v>167266</v>
      </c>
      <c r="H26" s="55">
        <v>1058</v>
      </c>
      <c r="I26" s="62"/>
      <c r="J26" s="47">
        <f t="shared" si="3"/>
        <v>1</v>
      </c>
      <c r="L26" s="46">
        <f t="shared" si="1"/>
        <v>1</v>
      </c>
      <c r="M26" s="45">
        <f t="shared" si="4"/>
        <v>1</v>
      </c>
      <c r="N26" s="32"/>
      <c r="O26" s="44"/>
      <c r="P26" s="42"/>
      <c r="Q26" s="41"/>
      <c r="R26" s="32"/>
      <c r="S26" s="44"/>
      <c r="T26" s="42"/>
      <c r="U26" s="41"/>
      <c r="V26" s="44"/>
      <c r="W26" s="42"/>
      <c r="X26" s="41"/>
      <c r="Y26" s="44"/>
      <c r="Z26" s="42"/>
      <c r="AA26" s="41"/>
      <c r="AB26" s="44"/>
      <c r="AC26" s="42"/>
      <c r="AD26" s="41"/>
      <c r="AE26" s="44"/>
      <c r="AF26" s="42"/>
      <c r="AG26" s="41"/>
      <c r="AH26" s="43"/>
      <c r="AI26" s="54">
        <v>46</v>
      </c>
      <c r="AJ26" s="41">
        <f>IF(AI26=0,0,IF(AI26=1,IF(AH$5&gt;40,48,IF(INT(AH$5/5)-AH$5/5=0,AH$5+MIN(INT(AH$5/5),8),AH$5+1+MIN(INT(AH$5/5),8))),IF(AI26=2,IF(AH$5&gt;40,44,IF(INT(AH$5/8)-AH$5/8=0,AH$5-1+MIN(INT(AH$5/8),5),AH$5+MIN(INT(AH$5/8),5))),IF(AI26=3,IF(AH$5&gt;40,41,IF(INT(AH$5/13)-AH$5/13=0,AH$5-2+MIN(INT(AH$5/13),3),AH$5-1+MIN(INT(AH$5/13),2))),IF(AH$5&gt;40,IF(AI26&gt;40,1,41-AI26),AH$5+1-AI26)))))</f>
        <v>1</v>
      </c>
      <c r="AK26" s="43"/>
      <c r="AL26" s="42"/>
      <c r="AM26" s="41"/>
      <c r="AN26" s="43"/>
      <c r="AO26" s="42"/>
      <c r="AP26" s="41"/>
      <c r="AQ26" s="43"/>
      <c r="AR26" s="42"/>
      <c r="AS26" s="41"/>
      <c r="AT26" s="43"/>
      <c r="AU26" s="42"/>
      <c r="AV26" s="41"/>
      <c r="AW26" s="43"/>
      <c r="AX26" s="42"/>
      <c r="AY26" s="41"/>
      <c r="AZ26" s="43"/>
      <c r="BA26" s="42"/>
      <c r="BB26" s="41"/>
    </row>
    <row r="27" spans="1:54" s="27" customFormat="1" ht="12" customHeight="1">
      <c r="A27" s="53"/>
      <c r="B27" s="61" t="s">
        <v>19</v>
      </c>
      <c r="C27" s="51" t="str">
        <f t="shared" si="2"/>
        <v>Jun</v>
      </c>
      <c r="D27" s="56" t="s">
        <v>2</v>
      </c>
      <c r="E27" s="195">
        <v>39659</v>
      </c>
      <c r="F27" s="196" t="s">
        <v>18</v>
      </c>
      <c r="G27" s="182">
        <v>176625</v>
      </c>
      <c r="H27" s="60" t="s">
        <v>17</v>
      </c>
      <c r="I27" s="36"/>
      <c r="J27" s="47">
        <f t="shared" si="3"/>
        <v>1</v>
      </c>
      <c r="L27" s="46">
        <f t="shared" si="1"/>
        <v>1</v>
      </c>
      <c r="M27" s="45">
        <f t="shared" si="4"/>
        <v>1</v>
      </c>
      <c r="N27" s="32"/>
      <c r="O27" s="44"/>
      <c r="P27" s="42">
        <v>92</v>
      </c>
      <c r="Q27" s="41">
        <v>1</v>
      </c>
      <c r="R27" s="32"/>
      <c r="S27" s="44"/>
      <c r="T27" s="42"/>
      <c r="U27" s="41"/>
      <c r="V27" s="44"/>
      <c r="W27" s="42"/>
      <c r="X27" s="41"/>
      <c r="Y27" s="44"/>
      <c r="Z27" s="42"/>
      <c r="AA27" s="41"/>
      <c r="AB27" s="44"/>
      <c r="AC27" s="54"/>
      <c r="AD27" s="41"/>
      <c r="AE27" s="44"/>
      <c r="AF27" s="54"/>
      <c r="AG27" s="41"/>
      <c r="AH27" s="43"/>
      <c r="AI27" s="42"/>
      <c r="AJ27" s="41"/>
      <c r="AK27" s="43"/>
      <c r="AL27" s="42"/>
      <c r="AM27" s="41"/>
      <c r="AN27" s="43"/>
      <c r="AO27" s="42"/>
      <c r="AP27" s="41"/>
      <c r="AQ27" s="43"/>
      <c r="AR27" s="42"/>
      <c r="AS27" s="41"/>
      <c r="AT27" s="43"/>
      <c r="AU27" s="42"/>
      <c r="AV27" s="41"/>
      <c r="AW27" s="43"/>
      <c r="AX27" s="42"/>
      <c r="AY27" s="41"/>
      <c r="AZ27" s="43"/>
      <c r="BA27" s="42"/>
      <c r="BB27" s="41"/>
    </row>
    <row r="28" spans="1:54" s="27" customFormat="1" ht="12" customHeight="1">
      <c r="A28" s="53"/>
      <c r="B28" s="59" t="s">
        <v>16</v>
      </c>
      <c r="C28" s="51" t="str">
        <f t="shared" si="2"/>
        <v/>
      </c>
      <c r="D28" s="56" t="s">
        <v>2</v>
      </c>
      <c r="E28" s="191">
        <v>37224</v>
      </c>
      <c r="F28" s="44" t="s">
        <v>15</v>
      </c>
      <c r="G28" s="179">
        <v>173880</v>
      </c>
      <c r="H28" s="55">
        <v>173880</v>
      </c>
      <c r="I28" s="58"/>
      <c r="J28" s="47">
        <f t="shared" si="3"/>
        <v>1</v>
      </c>
      <c r="L28" s="46">
        <f t="shared" si="1"/>
        <v>1</v>
      </c>
      <c r="M28" s="45">
        <f t="shared" si="4"/>
        <v>1</v>
      </c>
      <c r="N28" s="32"/>
      <c r="O28" s="44"/>
      <c r="P28" s="42"/>
      <c r="Q28" s="41"/>
      <c r="R28" s="32"/>
      <c r="S28" s="44"/>
      <c r="T28" s="42"/>
      <c r="U28" s="41"/>
      <c r="V28" s="44"/>
      <c r="W28" s="42"/>
      <c r="X28" s="41"/>
      <c r="Y28" s="44"/>
      <c r="Z28" s="42"/>
      <c r="AA28" s="41"/>
      <c r="AB28" s="44"/>
      <c r="AC28" s="42"/>
      <c r="AD28" s="41"/>
      <c r="AE28" s="44"/>
      <c r="AF28" s="42"/>
      <c r="AG28" s="41"/>
      <c r="AH28" s="43"/>
      <c r="AI28" s="42">
        <v>59</v>
      </c>
      <c r="AJ28" s="41">
        <f>IF(AI28=0,0,IF(AI28=1,IF(AH$5&gt;40,48,IF(INT(AH$5/5)-AH$5/5=0,AH$5+MIN(INT(AH$5/5),8),AH$5+1+MIN(INT(AH$5/5),8))),IF(AI28=2,IF(AH$5&gt;40,44,IF(INT(AH$5/8)-AH$5/8=0,AH$5-1+MIN(INT(AH$5/8),5),AH$5+MIN(INT(AH$5/8),5))),IF(AI28=3,IF(AH$5&gt;40,41,IF(INT(AH$5/13)-AH$5/13=0,AH$5-2+MIN(INT(AH$5/13),3),AH$5-1+MIN(INT(AH$5/13),2))),IF(AH$5&gt;40,IF(AI28&gt;40,1,41-AI28),AH$5+1-AI28)))))</f>
        <v>1</v>
      </c>
      <c r="AK28" s="43"/>
      <c r="AL28" s="42"/>
      <c r="AM28" s="41"/>
      <c r="AN28" s="43"/>
      <c r="AO28" s="42"/>
      <c r="AP28" s="41"/>
      <c r="AQ28" s="43"/>
      <c r="AR28" s="42"/>
      <c r="AS28" s="41"/>
      <c r="AT28" s="43"/>
      <c r="AU28" s="42"/>
      <c r="AV28" s="41"/>
      <c r="AW28" s="43"/>
      <c r="AX28" s="42"/>
      <c r="AY28" s="41"/>
      <c r="AZ28" s="43"/>
      <c r="BA28" s="42"/>
      <c r="BB28" s="41"/>
    </row>
    <row r="29" spans="1:54" s="27" customFormat="1" ht="12" customHeight="1">
      <c r="A29" s="53"/>
      <c r="B29" s="57" t="s">
        <v>14</v>
      </c>
      <c r="C29" s="51" t="str">
        <f t="shared" si="2"/>
        <v>Jun</v>
      </c>
      <c r="D29" s="56" t="s">
        <v>2</v>
      </c>
      <c r="E29" s="195">
        <v>41933</v>
      </c>
      <c r="F29" s="196" t="s">
        <v>13</v>
      </c>
      <c r="G29" s="183">
        <v>165180</v>
      </c>
      <c r="H29" s="45" t="s">
        <v>12</v>
      </c>
      <c r="I29" s="36"/>
      <c r="J29" s="47">
        <f t="shared" si="3"/>
        <v>1</v>
      </c>
      <c r="L29" s="46">
        <f t="shared" si="1"/>
        <v>1</v>
      </c>
      <c r="M29" s="45">
        <f t="shared" si="4"/>
        <v>1</v>
      </c>
      <c r="N29" s="32"/>
      <c r="O29" s="44"/>
      <c r="P29" s="42"/>
      <c r="Q29" s="41"/>
      <c r="R29" s="32"/>
      <c r="S29" s="44"/>
      <c r="T29" s="42"/>
      <c r="U29" s="41"/>
      <c r="V29" s="44"/>
      <c r="W29" s="42"/>
      <c r="X29" s="41"/>
      <c r="Y29" s="44"/>
      <c r="Z29" s="42"/>
      <c r="AA29" s="41"/>
      <c r="AB29" s="44"/>
      <c r="AC29" s="54">
        <v>46</v>
      </c>
      <c r="AD29" s="41">
        <f>IF(AC29=0,0,IF(AC29=1,IF(AB$5&gt;40,48,IF(INT(AB$5/5)-AB$5/5=0,AB$5+MIN(INT(AB$5/5),8),AB$5+1+MIN(INT(AB$5/5),8))),IF(AC29=2,IF(AB$5&gt;40,44,IF(INT(AB$5/8)-AB$5/8=0,AB$5-1+MIN(INT(AB$5/8),5),AB$5+MIN(INT(AB$5/8),5))),IF(AC29=3,IF(AB$5&gt;40,41,IF(INT(AB$5/13)-AB$5/13=0,AB$5-2+MIN(INT(AB$5/13),3),AB$5-1+MIN(INT(AB$5/13),2))),IF(AB$5&gt;40,IF(AC29&gt;40,1,41-AC29),AB$5+1-AC29)))))</f>
        <v>1</v>
      </c>
      <c r="AE29" s="44"/>
      <c r="AF29" s="54"/>
      <c r="AG29" s="41"/>
      <c r="AH29" s="43"/>
      <c r="AI29" s="54"/>
      <c r="AJ29" s="41"/>
      <c r="AK29" s="43"/>
      <c r="AL29" s="42"/>
      <c r="AM29" s="41"/>
      <c r="AN29" s="43"/>
      <c r="AO29" s="42"/>
      <c r="AP29" s="41"/>
      <c r="AQ29" s="43"/>
      <c r="AR29" s="42"/>
      <c r="AS29" s="41"/>
      <c r="AT29" s="43"/>
      <c r="AU29" s="42"/>
      <c r="AV29" s="41"/>
      <c r="AW29" s="43"/>
      <c r="AX29" s="42"/>
      <c r="AY29" s="41"/>
      <c r="AZ29" s="43"/>
      <c r="BA29" s="42"/>
      <c r="BB29" s="41"/>
    </row>
    <row r="30" spans="1:54" s="27" customFormat="1" ht="12" customHeight="1">
      <c r="A30" s="53"/>
      <c r="B30" s="52" t="s">
        <v>11</v>
      </c>
      <c r="C30" s="51" t="str">
        <f t="shared" si="2"/>
        <v/>
      </c>
      <c r="D30" s="56" t="s">
        <v>2</v>
      </c>
      <c r="E30" s="191">
        <v>33807</v>
      </c>
      <c r="F30" s="44" t="s">
        <v>10</v>
      </c>
      <c r="G30" s="179">
        <v>127337</v>
      </c>
      <c r="H30" s="55" t="s">
        <v>9</v>
      </c>
      <c r="I30" s="36"/>
      <c r="J30" s="47">
        <f t="shared" si="3"/>
        <v>1</v>
      </c>
      <c r="L30" s="46">
        <f t="shared" si="1"/>
        <v>1</v>
      </c>
      <c r="M30" s="45">
        <f t="shared" si="4"/>
        <v>1</v>
      </c>
      <c r="N30" s="32"/>
      <c r="O30" s="44"/>
      <c r="P30" s="42">
        <v>90</v>
      </c>
      <c r="Q30" s="41">
        <v>1</v>
      </c>
      <c r="R30" s="32"/>
      <c r="S30" s="44"/>
      <c r="T30" s="42"/>
      <c r="U30" s="41"/>
      <c r="V30" s="44"/>
      <c r="W30" s="42"/>
      <c r="X30" s="41"/>
      <c r="Y30" s="44"/>
      <c r="Z30" s="42"/>
      <c r="AA30" s="41"/>
      <c r="AB30" s="44"/>
      <c r="AC30" s="42"/>
      <c r="AD30" s="41"/>
      <c r="AE30" s="44"/>
      <c r="AF30" s="42"/>
      <c r="AG30" s="41"/>
      <c r="AH30" s="43"/>
      <c r="AI30" s="54"/>
      <c r="AJ30" s="41"/>
      <c r="AK30" s="43"/>
      <c r="AL30" s="42"/>
      <c r="AM30" s="41"/>
      <c r="AN30" s="43"/>
      <c r="AO30" s="42"/>
      <c r="AP30" s="41"/>
      <c r="AQ30" s="43"/>
      <c r="AR30" s="42"/>
      <c r="AS30" s="41"/>
      <c r="AT30" s="43"/>
      <c r="AU30" s="42"/>
      <c r="AV30" s="41"/>
      <c r="AW30" s="43"/>
      <c r="AX30" s="42"/>
      <c r="AY30" s="41"/>
      <c r="AZ30" s="43"/>
      <c r="BA30" s="42"/>
      <c r="BB30" s="41"/>
    </row>
    <row r="31" spans="1:54" s="27" customFormat="1" ht="12" customHeight="1">
      <c r="A31" s="53"/>
      <c r="B31" s="52" t="s">
        <v>8</v>
      </c>
      <c r="C31" s="51" t="str">
        <f t="shared" si="2"/>
        <v/>
      </c>
      <c r="D31" s="50" t="s">
        <v>2</v>
      </c>
      <c r="E31" s="191">
        <v>38957</v>
      </c>
      <c r="F31" s="44" t="s">
        <v>5</v>
      </c>
      <c r="G31" s="179">
        <v>177020</v>
      </c>
      <c r="H31" s="49" t="s">
        <v>7</v>
      </c>
      <c r="I31" s="48"/>
      <c r="J31" s="47">
        <f t="shared" si="3"/>
        <v>1</v>
      </c>
      <c r="L31" s="46">
        <f t="shared" si="1"/>
        <v>1</v>
      </c>
      <c r="M31" s="45">
        <f t="shared" si="4"/>
        <v>1</v>
      </c>
      <c r="N31" s="32"/>
      <c r="O31" s="44"/>
      <c r="P31" s="42"/>
      <c r="Q31" s="41"/>
      <c r="R31" s="32"/>
      <c r="S31" s="44"/>
      <c r="T31" s="42"/>
      <c r="U31" s="41"/>
      <c r="V31" s="44"/>
      <c r="W31" s="42"/>
      <c r="X31" s="41"/>
      <c r="Y31" s="44"/>
      <c r="Z31" s="42"/>
      <c r="AA31" s="41"/>
      <c r="AB31" s="44"/>
      <c r="AC31" s="42"/>
      <c r="AD31" s="41"/>
      <c r="AE31" s="44"/>
      <c r="AF31" s="42"/>
      <c r="AG31" s="41"/>
      <c r="AH31" s="43"/>
      <c r="AI31" s="42"/>
      <c r="AJ31" s="41"/>
      <c r="AK31" s="43"/>
      <c r="AL31" s="42"/>
      <c r="AM31" s="41"/>
      <c r="AN31" s="43"/>
      <c r="AO31" s="42"/>
      <c r="AP31" s="41"/>
      <c r="AQ31" s="43"/>
      <c r="AR31" s="42"/>
      <c r="AS31" s="41"/>
      <c r="AT31" s="43"/>
      <c r="AU31" s="42"/>
      <c r="AV31" s="41"/>
      <c r="AW31" s="43"/>
      <c r="AX31" s="42">
        <v>47</v>
      </c>
      <c r="AY31" s="41">
        <f>IF(AX31=0,0,IF(AX31=1,IF(AW$5&gt;40,48,IF(INT(AW$5/5)-AW$5/5=0,AW$5+MIN(INT(AW$5/5),8),AW$5+1+MIN(INT(AW$5/5),8))),IF(AX31=2,IF(AW$5&gt;40,44,IF(INT(AW$5/8)-AW$5/8=0,AW$5-1+MIN(INT(AW$5/8),5),AW$5+MIN(INT(AW$5/8),5))),IF(AX31=3,IF(AW$5&gt;40,41,IF(INT(AW$5/13)-AW$5/13=0,AW$5-2+MIN(INT(AW$5/13),3),AW$5-1+MIN(INT(AW$5/13),2))),IF(AW$5&gt;40,IF(AX31&gt;40,1,41-AX31),AW$5+1-AX31)))))</f>
        <v>1</v>
      </c>
      <c r="AZ31" s="43"/>
      <c r="BA31" s="42"/>
      <c r="BB31" s="41"/>
    </row>
    <row r="32" spans="1:54" s="27" customFormat="1" ht="12" customHeight="1">
      <c r="A32" s="53"/>
      <c r="B32" s="52" t="s">
        <v>6</v>
      </c>
      <c r="C32" s="51" t="str">
        <f t="shared" si="2"/>
        <v/>
      </c>
      <c r="D32" s="50" t="s">
        <v>2</v>
      </c>
      <c r="E32" s="191">
        <v>37512</v>
      </c>
      <c r="F32" s="44" t="s">
        <v>5</v>
      </c>
      <c r="G32" s="179">
        <v>177022</v>
      </c>
      <c r="H32" s="49" t="s">
        <v>4</v>
      </c>
      <c r="I32" s="48"/>
      <c r="J32" s="47">
        <f t="shared" si="3"/>
        <v>1</v>
      </c>
      <c r="L32" s="46">
        <f t="shared" si="1"/>
        <v>1</v>
      </c>
      <c r="M32" s="45">
        <f t="shared" si="4"/>
        <v>1</v>
      </c>
      <c r="N32" s="32"/>
      <c r="O32" s="44"/>
      <c r="P32" s="42"/>
      <c r="Q32" s="41"/>
      <c r="R32" s="32"/>
      <c r="S32" s="44"/>
      <c r="T32" s="42"/>
      <c r="U32" s="41"/>
      <c r="V32" s="44"/>
      <c r="W32" s="42"/>
      <c r="X32" s="41"/>
      <c r="Y32" s="44"/>
      <c r="Z32" s="42"/>
      <c r="AA32" s="41"/>
      <c r="AB32" s="44"/>
      <c r="AC32" s="42"/>
      <c r="AD32" s="41"/>
      <c r="AE32" s="44"/>
      <c r="AF32" s="42"/>
      <c r="AG32" s="41"/>
      <c r="AH32" s="43"/>
      <c r="AI32" s="42"/>
      <c r="AJ32" s="41"/>
      <c r="AK32" s="43"/>
      <c r="AL32" s="42"/>
      <c r="AM32" s="41"/>
      <c r="AN32" s="43"/>
      <c r="AO32" s="42"/>
      <c r="AP32" s="41"/>
      <c r="AQ32" s="43"/>
      <c r="AR32" s="42"/>
      <c r="AS32" s="41"/>
      <c r="AT32" s="43"/>
      <c r="AU32" s="42"/>
      <c r="AV32" s="41"/>
      <c r="AW32" s="43"/>
      <c r="AX32" s="42">
        <v>49</v>
      </c>
      <c r="AY32" s="41">
        <f>IF(AX32=0,0,IF(AX32=1,IF(AW$5&gt;40,48,IF(INT(AW$5/5)-AW$5/5=0,AW$5+MIN(INT(AW$5/5),8),AW$5+1+MIN(INT(AW$5/5),8))),IF(AX32=2,IF(AW$5&gt;40,44,IF(INT(AW$5/8)-AW$5/8=0,AW$5-1+MIN(INT(AW$5/8),5),AW$5+MIN(INT(AW$5/8),5))),IF(AX32=3,IF(AW$5&gt;40,41,IF(INT(AW$5/13)-AW$5/13=0,AW$5-2+MIN(INT(AW$5/13),3),AW$5-1+MIN(INT(AW$5/13),2))),IF(AW$5&gt;40,IF(AX32&gt;40,1,41-AX32),AW$5+1-AX32)))))</f>
        <v>1</v>
      </c>
      <c r="AZ32" s="43"/>
      <c r="BA32" s="42"/>
      <c r="BB32" s="41"/>
    </row>
    <row r="33" spans="1:182" s="27" customFormat="1" ht="12" customHeight="1">
      <c r="A33" s="40"/>
      <c r="B33" s="39" t="s">
        <v>3</v>
      </c>
      <c r="C33" s="38" t="str">
        <f t="shared" si="2"/>
        <v/>
      </c>
      <c r="D33" s="37" t="s">
        <v>2</v>
      </c>
      <c r="E33" s="197">
        <v>38939</v>
      </c>
      <c r="F33" s="31" t="s">
        <v>1</v>
      </c>
      <c r="G33" s="184">
        <v>176661</v>
      </c>
      <c r="H33" s="33" t="s">
        <v>0</v>
      </c>
      <c r="I33" s="36"/>
      <c r="J33" s="35">
        <f t="shared" si="3"/>
        <v>1</v>
      </c>
      <c r="L33" s="34">
        <f t="shared" si="1"/>
        <v>1</v>
      </c>
      <c r="M33" s="33">
        <f t="shared" si="4"/>
        <v>1</v>
      </c>
      <c r="N33" s="32"/>
      <c r="O33" s="31"/>
      <c r="P33" s="29">
        <v>69</v>
      </c>
      <c r="Q33" s="28">
        <v>1</v>
      </c>
      <c r="R33" s="32"/>
      <c r="S33" s="31"/>
      <c r="T33" s="29"/>
      <c r="U33" s="28"/>
      <c r="V33" s="31"/>
      <c r="W33" s="29"/>
      <c r="X33" s="28"/>
      <c r="Y33" s="31"/>
      <c r="Z33" s="29"/>
      <c r="AA33" s="28"/>
      <c r="AB33" s="31"/>
      <c r="AC33" s="29"/>
      <c r="AD33" s="28"/>
      <c r="AE33" s="31"/>
      <c r="AF33" s="29"/>
      <c r="AG33" s="28"/>
      <c r="AH33" s="30"/>
      <c r="AI33" s="29"/>
      <c r="AJ33" s="28"/>
      <c r="AK33" s="30"/>
      <c r="AL33" s="29"/>
      <c r="AM33" s="28"/>
      <c r="AN33" s="30"/>
      <c r="AO33" s="29"/>
      <c r="AP33" s="28"/>
      <c r="AQ33" s="30"/>
      <c r="AR33" s="29"/>
      <c r="AS33" s="28"/>
      <c r="AT33" s="30"/>
      <c r="AU33" s="29"/>
      <c r="AV33" s="28"/>
      <c r="AW33" s="30"/>
      <c r="AX33" s="29"/>
      <c r="AY33" s="28"/>
      <c r="AZ33" s="30"/>
      <c r="BA33" s="29"/>
      <c r="BB33" s="28"/>
      <c r="FS33" s="27">
        <f>SUM(A33:FR33)</f>
        <v>215673</v>
      </c>
      <c r="FZ33" s="27">
        <f>SUM(FS33)</f>
        <v>215673</v>
      </c>
    </row>
    <row r="34" spans="1:182" s="13" customFormat="1">
      <c r="A34" s="24"/>
      <c r="B34" s="23"/>
      <c r="C34" s="22"/>
      <c r="D34" s="21"/>
      <c r="E34" s="26"/>
      <c r="F34" s="19"/>
      <c r="G34" s="19"/>
      <c r="H34" s="6"/>
      <c r="I34" s="16"/>
      <c r="J34" s="18"/>
      <c r="L34" s="17"/>
      <c r="M34" s="17"/>
      <c r="N34" s="16"/>
      <c r="O34" s="14"/>
      <c r="P34" s="15"/>
      <c r="Q34" s="14"/>
      <c r="R34" s="16"/>
      <c r="S34" s="14"/>
      <c r="T34" s="15"/>
      <c r="U34" s="14"/>
      <c r="V34" s="14"/>
      <c r="W34" s="15"/>
      <c r="X34" s="14"/>
      <c r="Y34" s="14"/>
      <c r="Z34" s="15"/>
      <c r="AA34" s="14"/>
      <c r="AB34" s="14"/>
      <c r="AC34" s="15"/>
      <c r="AD34" s="14"/>
      <c r="AE34" s="14"/>
      <c r="AF34" s="15"/>
      <c r="AG34" s="14"/>
      <c r="AH34" s="15"/>
      <c r="AI34" s="15"/>
      <c r="AJ34" s="14"/>
      <c r="AK34" s="15"/>
      <c r="AL34" s="15"/>
      <c r="AM34" s="14"/>
      <c r="AN34" s="15"/>
      <c r="AO34" s="15"/>
      <c r="AP34" s="14"/>
      <c r="AQ34" s="15"/>
      <c r="AR34" s="15"/>
      <c r="AS34" s="14"/>
      <c r="AT34" s="15"/>
      <c r="AU34" s="15"/>
      <c r="AV34" s="14"/>
      <c r="AW34" s="15"/>
      <c r="AX34" s="15"/>
      <c r="AY34" s="14"/>
      <c r="AZ34" s="15"/>
      <c r="BA34" s="15"/>
      <c r="BB34" s="14"/>
    </row>
    <row r="35" spans="1:182" s="13" customFormat="1">
      <c r="A35" s="24"/>
      <c r="B35" s="23"/>
      <c r="C35" s="22"/>
      <c r="D35" s="21"/>
      <c r="E35" s="20"/>
      <c r="F35" s="19"/>
      <c r="G35" s="19"/>
      <c r="H35" s="6"/>
      <c r="I35" s="16"/>
      <c r="J35" s="18"/>
      <c r="L35" s="17"/>
      <c r="M35" s="17"/>
      <c r="N35" s="16"/>
      <c r="O35" s="14"/>
      <c r="P35" s="15"/>
      <c r="Q35" s="14"/>
      <c r="R35" s="16"/>
      <c r="S35" s="14"/>
      <c r="T35" s="15"/>
      <c r="U35" s="14"/>
      <c r="V35" s="14"/>
      <c r="W35" s="15"/>
      <c r="X35" s="14"/>
      <c r="Y35" s="14"/>
      <c r="Z35" s="15"/>
      <c r="AA35" s="14"/>
      <c r="AB35" s="14"/>
      <c r="AC35" s="15"/>
      <c r="AD35" s="14"/>
      <c r="AE35" s="14"/>
      <c r="AF35" s="15"/>
      <c r="AG35" s="14"/>
      <c r="AH35" s="15"/>
      <c r="AI35" s="15"/>
      <c r="AJ35" s="14"/>
      <c r="AK35" s="15"/>
      <c r="AL35" s="15"/>
      <c r="AM35" s="14"/>
      <c r="AN35" s="15"/>
      <c r="AO35" s="15"/>
      <c r="AP35" s="14"/>
      <c r="AQ35" s="15"/>
      <c r="AR35" s="15"/>
      <c r="AS35" s="14"/>
      <c r="AT35" s="15"/>
      <c r="AU35" s="15"/>
      <c r="AV35" s="14"/>
      <c r="AW35" s="15"/>
      <c r="AX35" s="15"/>
      <c r="AY35" s="14"/>
      <c r="AZ35" s="15"/>
      <c r="BA35" s="15"/>
      <c r="BB35" s="14"/>
    </row>
    <row r="36" spans="1:182" s="13" customFormat="1">
      <c r="A36" s="24"/>
      <c r="B36" s="23"/>
      <c r="C36" s="22"/>
      <c r="D36" s="21"/>
      <c r="E36" s="20"/>
      <c r="F36" s="19"/>
      <c r="G36" s="19"/>
      <c r="H36" s="6"/>
      <c r="I36" s="16"/>
      <c r="J36" s="18"/>
      <c r="L36" s="17"/>
      <c r="M36" s="17"/>
      <c r="N36" s="16"/>
      <c r="O36" s="15"/>
      <c r="Q36" s="25"/>
      <c r="R36" s="16"/>
      <c r="S36" s="15"/>
      <c r="U36" s="25"/>
      <c r="V36" s="15"/>
      <c r="X36" s="25"/>
      <c r="Y36" s="15"/>
      <c r="AA36" s="25"/>
      <c r="AB36" s="15"/>
      <c r="AD36" s="25"/>
      <c r="AE36" s="15"/>
      <c r="AG36" s="25"/>
      <c r="AJ36" s="25"/>
      <c r="AM36" s="25"/>
      <c r="AP36" s="25"/>
      <c r="AS36" s="25"/>
      <c r="AV36" s="25"/>
      <c r="AY36" s="25"/>
      <c r="BB36" s="25"/>
    </row>
    <row r="37" spans="1:182" s="13" customFormat="1">
      <c r="A37" s="24"/>
      <c r="B37" s="23"/>
      <c r="C37" s="22"/>
      <c r="D37" s="21"/>
      <c r="E37" s="20"/>
      <c r="F37" s="19"/>
      <c r="G37" s="19"/>
      <c r="H37" s="6"/>
      <c r="I37" s="16"/>
      <c r="J37" s="18"/>
      <c r="L37" s="17"/>
      <c r="M37" s="17"/>
      <c r="N37" s="16"/>
      <c r="O37" s="15"/>
      <c r="Q37" s="25"/>
      <c r="R37" s="16"/>
      <c r="S37" s="15"/>
      <c r="U37" s="25"/>
      <c r="V37" s="15"/>
      <c r="X37" s="25"/>
      <c r="Y37" s="15"/>
      <c r="AA37" s="25"/>
      <c r="AB37" s="15"/>
      <c r="AD37" s="25"/>
      <c r="AE37" s="15"/>
      <c r="AG37" s="25"/>
      <c r="AJ37" s="25"/>
      <c r="AM37" s="25"/>
      <c r="AP37" s="25"/>
      <c r="AS37" s="25"/>
      <c r="AV37" s="25"/>
      <c r="AY37" s="25"/>
      <c r="BB37" s="25"/>
    </row>
    <row r="38" spans="1:182" s="13" customFormat="1">
      <c r="A38" s="24"/>
      <c r="B38" s="23"/>
      <c r="C38" s="22"/>
      <c r="D38" s="21"/>
      <c r="E38" s="20"/>
      <c r="F38" s="19"/>
      <c r="G38" s="19"/>
      <c r="H38" s="6"/>
      <c r="I38" s="16"/>
      <c r="J38" s="18"/>
      <c r="L38" s="17"/>
      <c r="M38" s="17"/>
      <c r="N38" s="16"/>
      <c r="O38" s="15"/>
      <c r="Q38" s="25"/>
      <c r="R38" s="16"/>
      <c r="S38" s="15"/>
      <c r="U38" s="25"/>
      <c r="V38" s="15"/>
      <c r="X38" s="25"/>
      <c r="Y38" s="15"/>
      <c r="AA38" s="25"/>
      <c r="AB38" s="15"/>
      <c r="AD38" s="25"/>
      <c r="AE38" s="15"/>
      <c r="AG38" s="25"/>
      <c r="AJ38" s="25"/>
      <c r="AM38" s="25"/>
      <c r="AP38" s="25"/>
      <c r="AS38" s="25"/>
      <c r="AV38" s="25"/>
      <c r="AY38" s="25"/>
      <c r="BB38" s="25"/>
    </row>
    <row r="39" spans="1:182" s="13" customFormat="1">
      <c r="A39" s="24"/>
      <c r="B39" s="23"/>
      <c r="C39" s="22"/>
      <c r="D39" s="21"/>
      <c r="E39" s="20"/>
      <c r="F39" s="19"/>
      <c r="G39" s="19"/>
      <c r="H39" s="6"/>
      <c r="I39" s="16"/>
      <c r="J39" s="18"/>
      <c r="L39" s="17"/>
      <c r="M39" s="17"/>
      <c r="N39" s="16"/>
      <c r="O39" s="14"/>
      <c r="P39" s="15"/>
      <c r="Q39" s="14"/>
      <c r="R39" s="16"/>
      <c r="S39" s="14"/>
      <c r="T39" s="15"/>
      <c r="U39" s="14"/>
      <c r="V39" s="14"/>
      <c r="W39" s="15"/>
      <c r="X39" s="14"/>
      <c r="Y39" s="14"/>
      <c r="Z39" s="15"/>
      <c r="AA39" s="14"/>
      <c r="AB39" s="14"/>
      <c r="AC39" s="15"/>
      <c r="AD39" s="14"/>
      <c r="AE39" s="14"/>
      <c r="AF39" s="15"/>
      <c r="AG39" s="14"/>
      <c r="AH39" s="15"/>
      <c r="AI39" s="15"/>
      <c r="AJ39" s="14"/>
      <c r="AK39" s="15"/>
      <c r="AL39" s="15"/>
      <c r="AM39" s="14"/>
      <c r="AN39" s="15"/>
      <c r="AO39" s="15"/>
      <c r="AP39" s="14"/>
      <c r="AQ39" s="15"/>
      <c r="AR39" s="15"/>
      <c r="AS39" s="14"/>
      <c r="AT39" s="15"/>
      <c r="AU39" s="15"/>
      <c r="AV39" s="14"/>
      <c r="AW39" s="15"/>
      <c r="AX39" s="15"/>
      <c r="AY39" s="14"/>
      <c r="AZ39" s="15"/>
      <c r="BA39" s="15"/>
      <c r="BB39" s="14"/>
    </row>
    <row r="40" spans="1:182" s="13" customFormat="1">
      <c r="A40" s="24"/>
      <c r="B40" s="23"/>
      <c r="C40" s="22"/>
      <c r="D40" s="21"/>
      <c r="E40" s="20"/>
      <c r="F40" s="19"/>
      <c r="G40" s="19"/>
      <c r="H40" s="6"/>
      <c r="I40" s="16"/>
      <c r="J40" s="18"/>
      <c r="L40" s="17"/>
      <c r="M40" s="17"/>
      <c r="N40" s="16"/>
      <c r="O40" s="14"/>
      <c r="P40" s="15"/>
      <c r="Q40" s="14"/>
      <c r="R40" s="16"/>
      <c r="S40" s="14"/>
      <c r="T40" s="15"/>
      <c r="U40" s="14"/>
      <c r="V40" s="14"/>
      <c r="W40" s="15"/>
      <c r="X40" s="14"/>
      <c r="Y40" s="14"/>
      <c r="Z40" s="15"/>
      <c r="AA40" s="14"/>
      <c r="AB40" s="14"/>
      <c r="AC40" s="15"/>
      <c r="AD40" s="14"/>
      <c r="AE40" s="14"/>
      <c r="AF40" s="15"/>
      <c r="AG40" s="14"/>
      <c r="AH40" s="15"/>
      <c r="AI40" s="15"/>
      <c r="AJ40" s="14"/>
      <c r="AK40" s="15"/>
      <c r="AL40" s="15"/>
      <c r="AM40" s="14"/>
      <c r="AN40" s="15"/>
      <c r="AO40" s="15"/>
      <c r="AP40" s="14"/>
      <c r="AQ40" s="15"/>
      <c r="AR40" s="15"/>
      <c r="AS40" s="14"/>
      <c r="AT40" s="15"/>
      <c r="AU40" s="15"/>
      <c r="AV40" s="14"/>
      <c r="AW40" s="15"/>
      <c r="AX40" s="15"/>
      <c r="AY40" s="14"/>
      <c r="AZ40" s="15"/>
      <c r="BA40" s="15"/>
      <c r="BB40" s="14"/>
    </row>
    <row r="41" spans="1:182" s="13" customFormat="1">
      <c r="A41" s="24"/>
      <c r="B41" s="23"/>
      <c r="C41" s="22"/>
      <c r="D41" s="21"/>
      <c r="E41" s="20"/>
      <c r="F41" s="19"/>
      <c r="G41" s="19"/>
      <c r="H41" s="6"/>
      <c r="I41" s="16"/>
      <c r="J41" s="18"/>
      <c r="L41" s="17"/>
      <c r="M41" s="17"/>
      <c r="N41" s="16"/>
      <c r="O41" s="14"/>
      <c r="P41" s="15"/>
      <c r="Q41" s="14"/>
      <c r="R41" s="16"/>
      <c r="S41" s="14"/>
      <c r="T41" s="15"/>
      <c r="U41" s="14"/>
      <c r="V41" s="14"/>
      <c r="W41" s="15"/>
      <c r="X41" s="14"/>
      <c r="Y41" s="14"/>
      <c r="Z41" s="15"/>
      <c r="AA41" s="14"/>
      <c r="AB41" s="14"/>
      <c r="AC41" s="15"/>
      <c r="AD41" s="14"/>
      <c r="AE41" s="14"/>
      <c r="AF41" s="15"/>
      <c r="AG41" s="14"/>
      <c r="AH41" s="15"/>
      <c r="AI41" s="15"/>
      <c r="AJ41" s="14"/>
      <c r="AK41" s="15"/>
      <c r="AL41" s="15"/>
      <c r="AM41" s="14"/>
      <c r="AN41" s="15"/>
      <c r="AO41" s="15"/>
      <c r="AP41" s="14"/>
      <c r="AQ41" s="15"/>
      <c r="AR41" s="15"/>
      <c r="AS41" s="14"/>
      <c r="AT41" s="15"/>
      <c r="AU41" s="15"/>
      <c r="AV41" s="14"/>
      <c r="AW41" s="15"/>
      <c r="AX41" s="15"/>
      <c r="AY41" s="14"/>
      <c r="AZ41" s="15"/>
      <c r="BA41" s="15"/>
      <c r="BB41" s="14"/>
    </row>
    <row r="42" spans="1:182" s="13" customFormat="1">
      <c r="A42" s="24"/>
      <c r="B42" s="23"/>
      <c r="C42" s="22"/>
      <c r="D42" s="21"/>
      <c r="E42" s="20"/>
      <c r="F42" s="19"/>
      <c r="G42" s="19"/>
      <c r="H42" s="6"/>
      <c r="I42" s="16"/>
      <c r="J42" s="18"/>
      <c r="L42" s="17"/>
      <c r="M42" s="17"/>
      <c r="N42" s="16"/>
      <c r="O42" s="14"/>
      <c r="P42" s="15"/>
      <c r="Q42" s="14"/>
      <c r="R42" s="16"/>
      <c r="S42" s="14"/>
      <c r="T42" s="15"/>
      <c r="U42" s="14"/>
      <c r="V42" s="14"/>
      <c r="W42" s="15"/>
      <c r="X42" s="14"/>
      <c r="Y42" s="14"/>
      <c r="Z42" s="15"/>
      <c r="AA42" s="14"/>
      <c r="AB42" s="14"/>
      <c r="AC42" s="15"/>
      <c r="AD42" s="14"/>
      <c r="AE42" s="14"/>
      <c r="AF42" s="15"/>
      <c r="AG42" s="14"/>
      <c r="AH42" s="15"/>
      <c r="AI42" s="15"/>
      <c r="AJ42" s="14"/>
      <c r="AK42" s="15"/>
      <c r="AL42" s="15"/>
      <c r="AM42" s="14"/>
      <c r="AN42" s="15"/>
      <c r="AO42" s="15"/>
      <c r="AP42" s="14"/>
      <c r="AQ42" s="15"/>
      <c r="AR42" s="15"/>
      <c r="AS42" s="14"/>
      <c r="AT42" s="15"/>
      <c r="AU42" s="15"/>
      <c r="AV42" s="14"/>
      <c r="AW42" s="15"/>
      <c r="AX42" s="15"/>
      <c r="AY42" s="14"/>
      <c r="AZ42" s="15"/>
      <c r="BA42" s="15"/>
      <c r="BB42" s="14"/>
    </row>
    <row r="43" spans="1:182">
      <c r="O43" s="1"/>
      <c r="S43" s="1"/>
      <c r="V43" s="1"/>
      <c r="Y43" s="1"/>
      <c r="AB43" s="1"/>
      <c r="AE43" s="1"/>
      <c r="AH43" s="2"/>
      <c r="AK43" s="2"/>
      <c r="AN43" s="2"/>
      <c r="AQ43" s="2"/>
      <c r="AT43" s="2"/>
      <c r="AW43" s="2"/>
      <c r="AZ43" s="2"/>
    </row>
  </sheetData>
  <mergeCells count="34">
    <mergeCell ref="F2:F4"/>
    <mergeCell ref="AT2:AV2"/>
    <mergeCell ref="AW2:AY2"/>
    <mergeCell ref="AZ2:BB2"/>
    <mergeCell ref="Y2:AA2"/>
    <mergeCell ref="AB2:AD2"/>
    <mergeCell ref="AE2:AG2"/>
    <mergeCell ref="AH2:AJ2"/>
    <mergeCell ref="AK2:AM2"/>
    <mergeCell ref="AW3:AY3"/>
    <mergeCell ref="AZ3:BB3"/>
    <mergeCell ref="S3:U3"/>
    <mergeCell ref="V3:X3"/>
    <mergeCell ref="Y3:AA3"/>
    <mergeCell ref="AB3:AD3"/>
    <mergeCell ref="AE3:AG3"/>
    <mergeCell ref="AH3:AJ3"/>
    <mergeCell ref="AT3:AV3"/>
    <mergeCell ref="B5:D5"/>
    <mergeCell ref="B6:D6"/>
    <mergeCell ref="AK3:AM3"/>
    <mergeCell ref="AN3:AP3"/>
    <mergeCell ref="AQ3:AS3"/>
    <mergeCell ref="E2:E4"/>
    <mergeCell ref="G2:G4"/>
    <mergeCell ref="H2:H4"/>
    <mergeCell ref="J2:J4"/>
    <mergeCell ref="AN2:AP2"/>
    <mergeCell ref="AQ2:AS2"/>
    <mergeCell ref="L2:M3"/>
    <mergeCell ref="O2:Q2"/>
    <mergeCell ref="O3:Q3"/>
    <mergeCell ref="S2:U2"/>
    <mergeCell ref="V2:X2"/>
  </mergeCells>
  <hyperlinks>
    <hyperlink ref="H30" r:id="rId1" display="https://sportinglicences2.fai.org/licence/view/282568" xr:uid="{AB43F02A-CF36-4B3F-A46A-40C2017AF950}"/>
    <hyperlink ref="H25" r:id="rId2" display="https://sportinglicences2.fai.org/licence/view/265228" xr:uid="{A988CE4F-DBB7-4AB0-9EE5-78ABA6C4D9CA}"/>
  </hyperlinks>
  <pageMargins left="0.19685039370078741" right="0.19685039370078741" top="0.19685039370078741" bottom="0.59055118110236227" header="0.31496062992125984" footer="0.31496062992125984"/>
  <pageSetup paperSize="9" scale="50" orientation="landscape" horizontalDpi="4294967292" verticalDpi="4294967292" r:id="rId3"/>
  <headerFooter alignWithMargins="0"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Women Reference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DELOR</dc:creator>
  <cp:lastModifiedBy>Bruno DELOR</cp:lastModifiedBy>
  <dcterms:created xsi:type="dcterms:W3CDTF">2024-11-12T21:51:29Z</dcterms:created>
  <dcterms:modified xsi:type="dcterms:W3CDTF">2024-12-08T09:20:22Z</dcterms:modified>
</cp:coreProperties>
</file>